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ml.chartshapes+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6.xml" ContentType="application/vnd.openxmlformats-officedocument.drawingml.chartshapes+xml"/>
  <Override PartName="/xl/charts/chart1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ml.chartshapes+xml"/>
  <Override PartName="/xl/charts/chart1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ml.chartshapes+xml"/>
  <Override PartName="/xl/charts/chart1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ml.chartshapes+xml"/>
  <Override PartName="/xl/charts/chart1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Patti\MSU\xFall2021\UP854\zEconomic Analysis Report\"/>
    </mc:Choice>
  </mc:AlternateContent>
  <xr:revisionPtr revIDLastSave="0" documentId="13_ncr:1_{89E2FF20-9CDB-4741-A261-D6F01D533B7A}" xr6:coauthVersionLast="47" xr6:coauthVersionMax="47" xr10:uidLastSave="{00000000-0000-0000-0000-000000000000}"/>
  <bookViews>
    <workbookView xWindow="915" yWindow="690" windowWidth="25140" windowHeight="14415" tabRatio="804" xr2:uid="{00000000-000D-0000-FFFF-FFFF00000000}"/>
  </bookViews>
  <sheets>
    <sheet name="Demographics" sheetId="4" r:id="rId1"/>
    <sheet name="Income" sheetId="5" r:id="rId2"/>
    <sheet name="Employment" sheetId="6" r:id="rId3"/>
    <sheet name="Education" sheetId="7" r:id="rId4"/>
    <sheet name="Housing" sheetId="8" r:id="rId5"/>
    <sheet name="Poverty" sheetId="9" r:id="rId6"/>
    <sheet name="LQ" sheetId="10" r:id="rId7"/>
    <sheet name="5Sub-Sectors" sheetId="15" r:id="rId8"/>
    <sheet name="ShiftShare" sheetId="11" r:id="rId9"/>
    <sheet name="Survey" sheetId="12" r:id="rId10"/>
    <sheet name="5LargestEmployers" sheetId="13" r:id="rId11"/>
    <sheet name="Economic Dev" sheetId="14" r:id="rId12"/>
  </sheets>
  <definedNames>
    <definedName name="_xlchart.v2.0" hidden="1">Demographics!$A$16:$A$27</definedName>
    <definedName name="_xlchart.v2.1" hidden="1">Demographics!$B$16:$B$27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6" i="7" l="1"/>
  <c r="L95" i="7"/>
  <c r="D35" i="7"/>
  <c r="D66" i="7"/>
  <c r="D117" i="7"/>
  <c r="E48" i="7"/>
  <c r="F48" i="7" s="1"/>
  <c r="E49" i="7"/>
  <c r="F49" i="7" s="1"/>
  <c r="E50" i="7"/>
  <c r="F50" i="7" s="1"/>
  <c r="E51" i="7"/>
  <c r="F51" i="7"/>
  <c r="E52" i="7"/>
  <c r="F52" i="7" s="1"/>
  <c r="E53" i="7"/>
  <c r="F53" i="7"/>
  <c r="E54" i="7"/>
  <c r="F54" i="7" s="1"/>
  <c r="E55" i="7"/>
  <c r="F55" i="7" s="1"/>
  <c r="E56" i="7"/>
  <c r="F56" i="7" s="1"/>
  <c r="E57" i="7"/>
  <c r="F57" i="7" s="1"/>
  <c r="E58" i="7"/>
  <c r="F58" i="7" s="1"/>
  <c r="E59" i="7"/>
  <c r="F59" i="7"/>
  <c r="E60" i="7"/>
  <c r="F60" i="7" s="1"/>
  <c r="E47" i="7"/>
  <c r="F47" i="7"/>
  <c r="E46" i="7"/>
  <c r="F46" i="7" s="1"/>
  <c r="E71" i="7"/>
  <c r="F71" i="7" s="1"/>
  <c r="E72" i="7"/>
  <c r="F72" i="7"/>
  <c r="E73" i="7"/>
  <c r="F73" i="7" s="1"/>
  <c r="E74" i="7"/>
  <c r="F74" i="7"/>
  <c r="E75" i="7"/>
  <c r="F75" i="7" s="1"/>
  <c r="E76" i="7"/>
  <c r="F76" i="7"/>
  <c r="E77" i="7"/>
  <c r="F77" i="7" s="1"/>
  <c r="E78" i="7"/>
  <c r="F78" i="7"/>
  <c r="E79" i="7"/>
  <c r="F79" i="7" s="1"/>
  <c r="E80" i="7"/>
  <c r="F80" i="7"/>
  <c r="E81" i="7"/>
  <c r="F81" i="7" s="1"/>
  <c r="E82" i="7"/>
  <c r="F82" i="7"/>
  <c r="E83" i="7"/>
  <c r="F83" i="7" s="1"/>
  <c r="E84" i="7"/>
  <c r="F84" i="7"/>
  <c r="E67" i="7"/>
  <c r="F67" i="7" s="1"/>
  <c r="E68" i="7"/>
  <c r="F68" i="7"/>
  <c r="E69" i="7"/>
  <c r="F69" i="7" s="1"/>
  <c r="E70" i="7"/>
  <c r="F70" i="7"/>
  <c r="F66" i="7"/>
  <c r="E66" i="7"/>
  <c r="F29" i="12"/>
  <c r="G29" i="12"/>
  <c r="F30" i="12"/>
  <c r="G30" i="12"/>
  <c r="F31" i="12"/>
  <c r="G31" i="12"/>
  <c r="F32" i="12"/>
  <c r="G32" i="12"/>
  <c r="F33" i="12"/>
  <c r="G33" i="12"/>
  <c r="F34" i="12"/>
  <c r="G34" i="12"/>
  <c r="R13" i="13"/>
  <c r="N13" i="13"/>
  <c r="V58" i="11"/>
  <c r="V59" i="11"/>
  <c r="V60" i="11"/>
  <c r="V61" i="11"/>
  <c r="V62" i="11"/>
  <c r="V55" i="11"/>
  <c r="V56" i="11"/>
  <c r="V57" i="11"/>
  <c r="V46" i="11"/>
  <c r="V47" i="11"/>
  <c r="V48" i="11"/>
  <c r="V49" i="11"/>
  <c r="V50" i="11"/>
  <c r="V51" i="11"/>
  <c r="V52" i="11"/>
  <c r="V53" i="11"/>
  <c r="V54" i="11"/>
  <c r="V45" i="11"/>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56" i="10"/>
  <c r="L55" i="10"/>
  <c r="E88" i="10"/>
  <c r="C86" i="10"/>
  <c r="D86" i="10"/>
  <c r="L7" i="9"/>
  <c r="K7" i="9"/>
  <c r="D28" i="9"/>
  <c r="D27" i="9"/>
  <c r="D26" i="9"/>
  <c r="K9" i="6"/>
  <c r="K11" i="6" s="1"/>
  <c r="L9" i="6"/>
  <c r="L11" i="6" s="1"/>
  <c r="M9" i="6"/>
  <c r="M10" i="6"/>
  <c r="M11" i="6"/>
  <c r="AA17" i="4"/>
  <c r="Y17" i="4"/>
  <c r="Z17" i="4"/>
  <c r="AQ5" i="4"/>
  <c r="AQ4" i="4"/>
  <c r="L10" i="6" l="1"/>
  <c r="K10" i="6"/>
  <c r="J56" i="10" l="1"/>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55" i="10"/>
  <c r="S7" i="4"/>
  <c r="S8" i="4"/>
  <c r="S9" i="4"/>
  <c r="S10" i="4"/>
  <c r="S11" i="4"/>
  <c r="S12" i="4"/>
  <c r="S13" i="4"/>
  <c r="S14" i="4"/>
  <c r="S6" i="4"/>
  <c r="R143" i="10"/>
  <c r="R144" i="10"/>
  <c r="R145" i="10"/>
  <c r="R146" i="10"/>
  <c r="R147" i="10"/>
  <c r="R148" i="10"/>
  <c r="R149" i="10"/>
  <c r="R150" i="10"/>
  <c r="R151" i="10"/>
  <c r="R152" i="10"/>
  <c r="R153" i="10"/>
  <c r="R154" i="10"/>
  <c r="R155" i="10"/>
  <c r="R156" i="10"/>
  <c r="R157" i="10"/>
  <c r="R158" i="10"/>
  <c r="R159" i="10"/>
  <c r="R160" i="10"/>
  <c r="R161" i="10"/>
  <c r="R142" i="10"/>
  <c r="P143" i="10"/>
  <c r="Q143" i="10"/>
  <c r="P144" i="10"/>
  <c r="Q144" i="10"/>
  <c r="P145" i="10"/>
  <c r="Q145" i="10"/>
  <c r="P146" i="10"/>
  <c r="Q146" i="10"/>
  <c r="P147" i="10"/>
  <c r="Q147" i="10"/>
  <c r="P148" i="10"/>
  <c r="Q148" i="10"/>
  <c r="P149" i="10"/>
  <c r="Q149" i="10"/>
  <c r="P150" i="10"/>
  <c r="Q150" i="10"/>
  <c r="P151" i="10"/>
  <c r="Q151" i="10"/>
  <c r="P152" i="10"/>
  <c r="Q152" i="10"/>
  <c r="P153" i="10"/>
  <c r="Q153" i="10"/>
  <c r="P154" i="10"/>
  <c r="Q154" i="10"/>
  <c r="P155" i="10"/>
  <c r="Q155" i="10"/>
  <c r="P156" i="10"/>
  <c r="Q156" i="10"/>
  <c r="P157" i="10"/>
  <c r="Q157" i="10"/>
  <c r="P158" i="10"/>
  <c r="Q158" i="10"/>
  <c r="P159" i="10"/>
  <c r="Q159" i="10"/>
  <c r="P160" i="10"/>
  <c r="Q160" i="10"/>
  <c r="P161" i="10"/>
  <c r="Q161" i="10"/>
  <c r="P142" i="10"/>
  <c r="Q142" i="10"/>
  <c r="Y16" i="5"/>
  <c r="Z16" i="5"/>
  <c r="X16" i="5"/>
  <c r="U46" i="11"/>
  <c r="U47" i="11"/>
  <c r="U48" i="11"/>
  <c r="U49" i="11"/>
  <c r="U50" i="11"/>
  <c r="U51" i="11"/>
  <c r="U52" i="11"/>
  <c r="U53" i="11"/>
  <c r="U54" i="11"/>
  <c r="U55" i="11"/>
  <c r="U56" i="11"/>
  <c r="U57" i="11"/>
  <c r="U58" i="11"/>
  <c r="U59" i="11"/>
  <c r="U60" i="11"/>
  <c r="U61" i="11"/>
  <c r="U62" i="11"/>
  <c r="U45" i="11"/>
  <c r="T47" i="11"/>
  <c r="T48" i="11"/>
  <c r="T49" i="11"/>
  <c r="T50" i="11"/>
  <c r="T51" i="11"/>
  <c r="T52" i="11"/>
  <c r="T53" i="11"/>
  <c r="T54" i="11"/>
  <c r="T55" i="11"/>
  <c r="T56" i="11"/>
  <c r="T57" i="11"/>
  <c r="T58" i="11"/>
  <c r="T59" i="11"/>
  <c r="T60" i="11"/>
  <c r="T61" i="11"/>
  <c r="T62" i="11"/>
  <c r="T46" i="11"/>
  <c r="T45" i="11"/>
  <c r="S45" i="11"/>
  <c r="R45" i="11"/>
  <c r="Q45" i="11"/>
  <c r="P45" i="11"/>
  <c r="J86" i="10" l="1"/>
  <c r="G28" i="12"/>
  <c r="F28" i="12"/>
  <c r="G43" i="12"/>
  <c r="F43" i="12"/>
  <c r="G42" i="12"/>
  <c r="F42" i="12"/>
  <c r="G41" i="12"/>
  <c r="F41" i="12"/>
  <c r="G40" i="12"/>
  <c r="F40" i="12"/>
  <c r="G39" i="12"/>
  <c r="F39" i="12"/>
  <c r="G38" i="12"/>
  <c r="F38" i="12"/>
  <c r="G37" i="12"/>
  <c r="F37" i="12"/>
  <c r="G52" i="12"/>
  <c r="F52" i="12"/>
  <c r="G51" i="12"/>
  <c r="F51" i="12"/>
  <c r="G50" i="12"/>
  <c r="F50" i="12"/>
  <c r="G49" i="12"/>
  <c r="F49" i="12"/>
  <c r="G48" i="12"/>
  <c r="F48" i="12"/>
  <c r="G47" i="12"/>
  <c r="F47" i="12"/>
  <c r="G46" i="12"/>
  <c r="F46" i="12"/>
  <c r="G61" i="12"/>
  <c r="F61" i="12"/>
  <c r="G60" i="12"/>
  <c r="F60" i="12"/>
  <c r="G59" i="12"/>
  <c r="F59" i="12"/>
  <c r="G58" i="12"/>
  <c r="F58" i="12"/>
  <c r="G57" i="12"/>
  <c r="F57" i="12"/>
  <c r="G56" i="12"/>
  <c r="F56" i="12"/>
  <c r="G55" i="12"/>
  <c r="F55" i="12"/>
  <c r="F65" i="12"/>
  <c r="G65" i="12"/>
  <c r="F66" i="12"/>
  <c r="G66" i="12"/>
  <c r="F67" i="12"/>
  <c r="G67" i="12"/>
  <c r="F68" i="12"/>
  <c r="G68" i="12"/>
  <c r="F69" i="12"/>
  <c r="G69" i="12"/>
  <c r="F70" i="12"/>
  <c r="G70" i="12"/>
  <c r="G64" i="12"/>
  <c r="F64" i="12"/>
  <c r="F74" i="12"/>
  <c r="G74" i="12"/>
  <c r="F75" i="12"/>
  <c r="G75" i="12"/>
  <c r="F76" i="12"/>
  <c r="G76" i="12"/>
  <c r="F77" i="12"/>
  <c r="G77" i="12"/>
  <c r="F78" i="12"/>
  <c r="G78" i="12"/>
  <c r="F79" i="12"/>
  <c r="G79" i="12"/>
  <c r="G73" i="12"/>
  <c r="F73" i="12"/>
  <c r="F83" i="12"/>
  <c r="G83" i="12"/>
  <c r="F84" i="12"/>
  <c r="G84" i="12"/>
  <c r="F85" i="12"/>
  <c r="G85" i="12"/>
  <c r="F86" i="12"/>
  <c r="G86" i="12"/>
  <c r="F87" i="12"/>
  <c r="G87" i="12"/>
  <c r="F88" i="12"/>
  <c r="G88" i="12"/>
  <c r="G82" i="12"/>
  <c r="F82" i="12"/>
  <c r="M114" i="5"/>
  <c r="L114" i="5"/>
  <c r="B120" i="7"/>
  <c r="B119" i="7"/>
  <c r="F152" i="10" l="1"/>
  <c r="F153" i="10"/>
  <c r="F154" i="10"/>
  <c r="F155" i="10"/>
  <c r="F144" i="10"/>
  <c r="F145" i="10"/>
  <c r="F146" i="10"/>
  <c r="F147" i="10"/>
  <c r="F148" i="10"/>
  <c r="F149" i="10"/>
  <c r="F150" i="10"/>
  <c r="F151" i="10"/>
  <c r="F143" i="10"/>
  <c r="B13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92" i="10"/>
  <c r="F86" i="10"/>
  <c r="E86" i="10"/>
  <c r="K57" i="10" s="1"/>
  <c r="K74" i="10" l="1"/>
  <c r="K78" i="10"/>
  <c r="K55" i="10"/>
  <c r="K70" i="10"/>
  <c r="K62" i="10"/>
  <c r="K82" i="10"/>
  <c r="K66" i="10"/>
  <c r="K58" i="10"/>
  <c r="K84" i="10"/>
  <c r="K80" i="10"/>
  <c r="K76" i="10"/>
  <c r="K72" i="10"/>
  <c r="K68" i="10"/>
  <c r="K64" i="10"/>
  <c r="K60" i="10"/>
  <c r="K56" i="10"/>
  <c r="K83" i="10"/>
  <c r="K79" i="10"/>
  <c r="K75" i="10"/>
  <c r="K71" i="10"/>
  <c r="K67" i="10"/>
  <c r="K63" i="10"/>
  <c r="K59" i="10"/>
  <c r="K85" i="10"/>
  <c r="K81" i="10"/>
  <c r="K77" i="10"/>
  <c r="K73" i="10"/>
  <c r="K69" i="10"/>
  <c r="K65" i="10"/>
  <c r="K61" i="10"/>
  <c r="O34" i="10" l="1"/>
  <c r="V26" i="10" s="1"/>
  <c r="E34" i="10"/>
  <c r="U21" i="10" s="1"/>
  <c r="V30" i="10" l="1"/>
  <c r="V23" i="10"/>
  <c r="T32" i="10"/>
  <c r="T23" i="10"/>
  <c r="T27" i="10"/>
  <c r="T24" i="10"/>
  <c r="T30" i="10"/>
  <c r="T21" i="10"/>
  <c r="T25" i="10"/>
  <c r="T29" i="10"/>
  <c r="T33" i="10"/>
  <c r="T28" i="10"/>
  <c r="T31" i="10"/>
  <c r="T22" i="10"/>
  <c r="T26" i="10"/>
  <c r="T20" i="10"/>
  <c r="V22" i="10"/>
  <c r="V20" i="10"/>
  <c r="U28" i="10"/>
  <c r="U31" i="10"/>
  <c r="U23" i="10"/>
  <c r="W23" i="10" s="1"/>
  <c r="V29" i="10"/>
  <c r="U20" i="10"/>
  <c r="W20" i="10" s="1"/>
  <c r="U30" i="10"/>
  <c r="W30" i="10" s="1"/>
  <c r="U26" i="10"/>
  <c r="W26" i="10" s="1"/>
  <c r="U22" i="10"/>
  <c r="V32" i="10"/>
  <c r="W32" i="10" s="1"/>
  <c r="V28" i="10"/>
  <c r="W28" i="10" s="1"/>
  <c r="V24" i="10"/>
  <c r="U32" i="10"/>
  <c r="U24" i="10"/>
  <c r="U27" i="10"/>
  <c r="V33" i="10"/>
  <c r="V25" i="10"/>
  <c r="V21" i="10"/>
  <c r="W21" i="10" s="1"/>
  <c r="U33" i="10"/>
  <c r="U29" i="10"/>
  <c r="U25" i="10"/>
  <c r="V31" i="10"/>
  <c r="V27" i="10"/>
  <c r="W27" i="10" s="1"/>
  <c r="W22" i="10" l="1"/>
  <c r="W33" i="10"/>
  <c r="W24" i="10"/>
  <c r="W31" i="10"/>
  <c r="W25" i="10"/>
  <c r="W29" i="10"/>
</calcChain>
</file>

<file path=xl/sharedStrings.xml><?xml version="1.0" encoding="utf-8"?>
<sst xmlns="http://schemas.openxmlformats.org/spreadsheetml/2006/main" count="1191" uniqueCount="588">
  <si>
    <t>Total Employment</t>
  </si>
  <si>
    <t>Farm Employment</t>
  </si>
  <si>
    <t>Utilities</t>
  </si>
  <si>
    <t>Construction</t>
  </si>
  <si>
    <t>Manufacturing</t>
  </si>
  <si>
    <t>Wholesale Trade</t>
  </si>
  <si>
    <t>Retail Trade</t>
  </si>
  <si>
    <t>Information</t>
  </si>
  <si>
    <t>Finance and Insurance</t>
  </si>
  <si>
    <t>Real Estate and Rental and Leasing</t>
  </si>
  <si>
    <t>Professional, Scientific, and Technical Services</t>
  </si>
  <si>
    <t>Educational Services</t>
  </si>
  <si>
    <t>Health Care and Social Assistance</t>
  </si>
  <si>
    <t>Arts, Entertainment, and Recreation</t>
  </si>
  <si>
    <t>Accommodation and Food Services</t>
  </si>
  <si>
    <t>Other Services (except Public Administration)</t>
  </si>
  <si>
    <t>Federal Civilian</t>
  </si>
  <si>
    <t>Military</t>
  </si>
  <si>
    <t>State Government</t>
  </si>
  <si>
    <t>Local Government</t>
  </si>
  <si>
    <t>Year</t>
  </si>
  <si>
    <t>Employed</t>
  </si>
  <si>
    <t>Source: Quarterly Census of Employment and Wages - Bureau of Labor Statistics</t>
  </si>
  <si>
    <t>Quarterly</t>
  </si>
  <si>
    <t>Establishments</t>
  </si>
  <si>
    <t>January</t>
  </si>
  <si>
    <t>Employment</t>
  </si>
  <si>
    <t>February</t>
  </si>
  <si>
    <t>March</t>
  </si>
  <si>
    <t>Total</t>
  </si>
  <si>
    <t>Wages</t>
  </si>
  <si>
    <t>Average</t>
  </si>
  <si>
    <t>Weekly</t>
  </si>
  <si>
    <t>Wage</t>
  </si>
  <si>
    <t>Location</t>
  </si>
  <si>
    <t>Quotient</t>
  </si>
  <si>
    <t xml:space="preserve"> </t>
  </si>
  <si>
    <t>My LQ</t>
  </si>
  <si>
    <t>NAICS 113 Forestry and logging</t>
  </si>
  <si>
    <t>NAICS 238 Specialty trade contractors</t>
  </si>
  <si>
    <t>NAICS 312 Beverage and tobacco product manufacturing</t>
  </si>
  <si>
    <t>NAICS 423 Merchant wholesalers, durable goods</t>
  </si>
  <si>
    <t>NAICS 441 Motor vehicle and parts dealers</t>
  </si>
  <si>
    <t>NAICS 444 Building material and garden supply stores</t>
  </si>
  <si>
    <t>NAICS 445 Food and beverage stores</t>
  </si>
  <si>
    <t>NAICS 446 Health and personal care stores</t>
  </si>
  <si>
    <t>NAICS 447 Gasoline stations</t>
  </si>
  <si>
    <t>NAICS 448 Clothing and clothing accessories stores</t>
  </si>
  <si>
    <t>NAICS 451 Sports, hobby, music instrument, book stores</t>
  </si>
  <si>
    <t>NAICS 452 General merchandise stores</t>
  </si>
  <si>
    <t>NAICS 453 Miscellaneous store retailers</t>
  </si>
  <si>
    <t>NAICS 454 Nonstore retailers</t>
  </si>
  <si>
    <t>NAICS 484 Truck transportation</t>
  </si>
  <si>
    <t>NAICS 517 Telecommunications</t>
  </si>
  <si>
    <t>NAICS 522 Credit intermediation and related activities</t>
  </si>
  <si>
    <t>NAICS 541 Professional and technical services</t>
  </si>
  <si>
    <t>NAICS 561 Administrative and support services</t>
  </si>
  <si>
    <t>NAICS 611 Educational services</t>
  </si>
  <si>
    <t>NAICS 623 Nursing and residential care facilities</t>
  </si>
  <si>
    <t>NAICS 624 Social assistance</t>
  </si>
  <si>
    <t>NAICS 713 Amusements, gambling, and recreation</t>
  </si>
  <si>
    <t>NAICS 721 Accommodation</t>
  </si>
  <si>
    <t>NAICS 722 Food services and drinking places</t>
  </si>
  <si>
    <t>NAICS 811 Repair and maintenance</t>
  </si>
  <si>
    <t>NAICS 812 Personal and laundry services</t>
  </si>
  <si>
    <t>NAICS 813 Membership associations and organizations</t>
  </si>
  <si>
    <t>NAICS 814 Private households</t>
  </si>
  <si>
    <t>NAICS 999 Unclassified</t>
  </si>
  <si>
    <t>Total Population</t>
  </si>
  <si>
    <t>ACS2019 (5-Year Estimates)</t>
  </si>
  <si>
    <t>Total Pop.</t>
  </si>
  <si>
    <t>Chippewa</t>
  </si>
  <si>
    <t>Mich</t>
  </si>
  <si>
    <t>U.S.</t>
  </si>
  <si>
    <t>Male</t>
  </si>
  <si>
    <t>20498 (54.5%)</t>
  </si>
  <si>
    <t>Female</t>
  </si>
  <si>
    <t>17131 (45.5%)</t>
  </si>
  <si>
    <t>Median Age</t>
  </si>
  <si>
    <t>Avg Household Size</t>
  </si>
  <si>
    <t>Total Population:</t>
  </si>
  <si>
    <t>Under 5 Years</t>
  </si>
  <si>
    <t>5 to 9 Years</t>
  </si>
  <si>
    <t>10 to 14 Years</t>
  </si>
  <si>
    <t>15 to 17 Years</t>
  </si>
  <si>
    <t>18 to 24 Years</t>
  </si>
  <si>
    <t>25 to 34 Years</t>
  </si>
  <si>
    <t>35 to 44 Years</t>
  </si>
  <si>
    <t>45 to 54 Years</t>
  </si>
  <si>
    <t>55 to 64 Years</t>
  </si>
  <si>
    <t>65 to 74 Years</t>
  </si>
  <si>
    <t>75 to 84 Years</t>
  </si>
  <si>
    <t>85 Years and Over</t>
  </si>
  <si>
    <t>White Alone</t>
  </si>
  <si>
    <t>Black or African American Alone</t>
  </si>
  <si>
    <t>American Indian and Alaska Native Alone</t>
  </si>
  <si>
    <t>Asian Alone</t>
  </si>
  <si>
    <t>Native Hawaiian and Other Pacific Islander Alone</t>
  </si>
  <si>
    <t>Some Other Race Alone</t>
  </si>
  <si>
    <t>Two or More Races</t>
  </si>
  <si>
    <t>Pop Density (per sq mile)*</t>
  </si>
  <si>
    <t>*see map exported from s.e.</t>
  </si>
  <si>
    <t>4905240 (49.2%)</t>
  </si>
  <si>
    <t>5060025(50.8%)</t>
  </si>
  <si>
    <t>159886919 (49.2%)</t>
  </si>
  <si>
    <t>164810876 (50.8%)</t>
  </si>
  <si>
    <t>Median Income</t>
  </si>
  <si>
    <t>Area (sq mi)</t>
  </si>
  <si>
    <t>https://www.socialexplorer.com/tables/C2020/R12918480</t>
  </si>
  <si>
    <t>Census 2020-PL94 Redistricting Data</t>
  </si>
  <si>
    <t>US</t>
  </si>
  <si>
    <t>Chippewa County</t>
  </si>
  <si>
    <t xml:space="preserve">Michigan </t>
  </si>
  <si>
    <t>Unites States</t>
  </si>
  <si>
    <t>% Change</t>
  </si>
  <si>
    <t>Population Density</t>
  </si>
  <si>
    <t>White</t>
  </si>
  <si>
    <t>Race</t>
  </si>
  <si>
    <t>-Two or More Races</t>
  </si>
  <si>
    <t>African American or Black</t>
  </si>
  <si>
    <t>Asian</t>
  </si>
  <si>
    <t>Other</t>
  </si>
  <si>
    <t>American Indian and Alaska Native</t>
  </si>
  <si>
    <t>-White</t>
  </si>
  <si>
    <t>-American Indian and Alaska Native</t>
  </si>
  <si>
    <t>-African American or Black</t>
  </si>
  <si>
    <t>-Asian</t>
  </si>
  <si>
    <t>-Native Hawaiian and Other Pacific Islander</t>
  </si>
  <si>
    <t>-Other</t>
  </si>
  <si>
    <t>Median Household Income</t>
  </si>
  <si>
    <t>Median Family Income</t>
  </si>
  <si>
    <t>Per Capita Income</t>
  </si>
  <si>
    <t>Michigan</t>
  </si>
  <si>
    <t>NA</t>
  </si>
  <si>
    <t>Civilian Labor Force</t>
  </si>
  <si>
    <t>% Employed</t>
  </si>
  <si>
    <t>% Unemployed</t>
  </si>
  <si>
    <t>Unemployment Rate for Civilian Population in Labor Force 16 Years and Older</t>
  </si>
  <si>
    <t>Lowest Quintile</t>
  </si>
  <si>
    <t>Top 5%</t>
  </si>
  <si>
    <t>% of Population Over 25 with Bachelor's Degree or Higher</t>
  </si>
  <si>
    <t>or</t>
  </si>
  <si>
    <t>*Median House Value for All Owner-Occupied Housing Units</t>
  </si>
  <si>
    <t>Poverty</t>
  </si>
  <si>
    <t>18-64</t>
  </si>
  <si>
    <t>65 and over</t>
  </si>
  <si>
    <t>17 and under</t>
  </si>
  <si>
    <t>% of Population Segment Living in Poverty</t>
  </si>
  <si>
    <t>Families</t>
  </si>
  <si>
    <t>https://data.bls.gov/cew/apps/data_views/data_views.htm#tab=Tables</t>
  </si>
  <si>
    <t>2021 1st Quarter is latest available data</t>
  </si>
  <si>
    <t>Chip</t>
  </si>
  <si>
    <t>https://data.bls.gov/cew/apps/table_maker/v4/table_maker.htm#type=6&amp;year=2021&amp;qtr=1&amp;own=5&amp;area=26033&amp;supp=0</t>
  </si>
  <si>
    <t>https://data.bls.gov/cew/apps/table_maker/v4/table_maker.htm#type=6&amp;year=2021&amp;qtr=1&amp;own=5&amp;area=US000&amp;supp=0</t>
  </si>
  <si>
    <t>Sector Data</t>
  </si>
  <si>
    <t>Sub-sector Data</t>
  </si>
  <si>
    <t>https://data.bls.gov/cew/apps/table_maker/v4/table_maker.htm#type=7&amp;year=2021&amp;qtr=1&amp;own=5&amp;area=US000&amp;supp=0</t>
  </si>
  <si>
    <t>https://data.bls.gov/cew/apps/table_maker/v4/table_maker.htm#type=7&amp;year=2021&amp;qtr=1&amp;own=5&amp;area=26033&amp;supp=0</t>
  </si>
  <si>
    <t>on main page pick 7. (NAICS subsectors, one area)</t>
  </si>
  <si>
    <t>2021, First Quarter, Private, U.S. TOTAL and Get Table</t>
  </si>
  <si>
    <t>for Chippewa, enter in Search Area: Michgan then click Find</t>
  </si>
  <si>
    <t>scroll down and select Chippewa County, Michigan and</t>
  </si>
  <si>
    <t>Get Table</t>
  </si>
  <si>
    <t>Sector</t>
  </si>
  <si>
    <t>NAICS 11 Agriculture, forestry, fishing and hunting</t>
  </si>
  <si>
    <t>NAICS 21 Mining, quarrying, and oil and gas extraction</t>
  </si>
  <si>
    <t>NAICS 22 Utilities</t>
  </si>
  <si>
    <t>NAICS 23 Construction</t>
  </si>
  <si>
    <t>NAICS 31-33 Manufacturing</t>
  </si>
  <si>
    <t>NAICS 42 Wholesale trade</t>
  </si>
  <si>
    <t>NAICS 44-45 Retail trade</t>
  </si>
  <si>
    <t>NAICS 48-49 Transportation and warehousing</t>
  </si>
  <si>
    <t>NAICS 51 Information</t>
  </si>
  <si>
    <t>NAICS 52 Finance and insurance</t>
  </si>
  <si>
    <t>NAICS 53 Real estate and rental and leasing</t>
  </si>
  <si>
    <t>NAICS 54 Professional and technical services</t>
  </si>
  <si>
    <t>NAICS 55 Management of companies and enterprises</t>
  </si>
  <si>
    <t>NAICS 61 Educational services</t>
  </si>
  <si>
    <t>NAICS 62 Health care and social assistance</t>
  </si>
  <si>
    <t>NAICS 71 Arts, entertainment, and recreation</t>
  </si>
  <si>
    <t>NAICS 72 Accommodation and food services</t>
  </si>
  <si>
    <t>NAICS 81 Other services, except public administration</t>
  </si>
  <si>
    <t>NAICS 99 Unclassified</t>
  </si>
  <si>
    <t>Download is junk, copy and paste instead</t>
  </si>
  <si>
    <t>NAICS Sector</t>
  </si>
  <si>
    <t>Private, NAICS Sectors, U.S. TOTAL</t>
  </si>
  <si>
    <t>2021 First Quarter, All establishment sizes</t>
  </si>
  <si>
    <t>Private, NAICS Sectors, Chippewa County, Michigan*</t>
  </si>
  <si>
    <t>*NOTE: Chippewa data does not contain all of the same sectors as U.S. TOTALS. Missing are:</t>
  </si>
  <si>
    <t>March Ei/E</t>
  </si>
  <si>
    <t>March ei/e</t>
  </si>
  <si>
    <t>March LQ</t>
  </si>
  <si>
    <t>Forestry, Fishing, and Related Activities, Mining, Utilities, Wholesale trade, Management of Companies, Administrative and Waste Services</t>
  </si>
  <si>
    <t>Are these included in Unclassified or simply removed from the data, unclear on this site</t>
  </si>
  <si>
    <t>**What is included here? From REAP site say The "Other/Suppressed Industries" category portrayed in this table represents a combined total of those industries for which data were unavailable due to confidentiality restrictions</t>
  </si>
  <si>
    <t>BLS LQ</t>
  </si>
  <si>
    <t>Chippewa Sectors Only LQ</t>
  </si>
  <si>
    <t>Retail trade</t>
  </si>
  <si>
    <t>Transportation and warehousing</t>
  </si>
  <si>
    <t>Finance and insurance</t>
  </si>
  <si>
    <t>Real estate and rental and leasing</t>
  </si>
  <si>
    <t>Professional and technical services</t>
  </si>
  <si>
    <t>Educational services</t>
  </si>
  <si>
    <t>Health care and social assistance</t>
  </si>
  <si>
    <t>Arts, entertainment, and recreation</t>
  </si>
  <si>
    <t>Accommodation and food services</t>
  </si>
  <si>
    <t>Other services, except public administration</t>
  </si>
  <si>
    <t>Private, NAICS Sub-Sectors, Chippewa County, Michigan</t>
  </si>
  <si>
    <t>NAICS Sub-Sector</t>
  </si>
  <si>
    <t>Sub-Sectors</t>
  </si>
  <si>
    <t>NAICS 524 Insurance carriers and related activities</t>
  </si>
  <si>
    <t>% Working in Sector</t>
  </si>
  <si>
    <t>* aging population</t>
  </si>
  <si>
    <t>*lots of wages are here</t>
  </si>
  <si>
    <t>* creative class, seriously underperforming but still bringing in lots of $</t>
  </si>
  <si>
    <t>*remote work, https://www.naics.com/naics-code-description/?code=517</t>
  </si>
  <si>
    <t>% Employed in Sector March</t>
  </si>
  <si>
    <t>% employed in sub-sector</t>
  </si>
  <si>
    <t>% earned in sub-sector</t>
  </si>
  <si>
    <t>% of Wages</t>
  </si>
  <si>
    <t>Forestry and logging</t>
  </si>
  <si>
    <t>Specialty trade contractors</t>
  </si>
  <si>
    <t>Beverage and tobacco product manufacturing</t>
  </si>
  <si>
    <t>Merchant wholesalers, durable goods</t>
  </si>
  <si>
    <t>Motor vehicle and parts dealers</t>
  </si>
  <si>
    <t>Building material and garden supply stores</t>
  </si>
  <si>
    <t>Food and beverage stores</t>
  </si>
  <si>
    <t>Health and personal care stores</t>
  </si>
  <si>
    <t>Gasoline stations</t>
  </si>
  <si>
    <t>Clothing and clothing accessories stores</t>
  </si>
  <si>
    <t>Sports, hobby, music instrument, book stores</t>
  </si>
  <si>
    <t>General merchandise stores</t>
  </si>
  <si>
    <t>Miscellaneous store retailers</t>
  </si>
  <si>
    <t>Nonstore retailers</t>
  </si>
  <si>
    <t>Truck transportation</t>
  </si>
  <si>
    <t>Telecommunications</t>
  </si>
  <si>
    <t>Credit intermediation and related activities</t>
  </si>
  <si>
    <t>Insurance carriers and related activities</t>
  </si>
  <si>
    <t>Administrative and support services</t>
  </si>
  <si>
    <t>Nursing and residential care facilities</t>
  </si>
  <si>
    <t>Social assistance</t>
  </si>
  <si>
    <t>Amusements, gambling, and recreation</t>
  </si>
  <si>
    <t>Accommodation</t>
  </si>
  <si>
    <t>Food services and drinking places</t>
  </si>
  <si>
    <t>Repair and maintenance</t>
  </si>
  <si>
    <t>Personal and laundry services</t>
  </si>
  <si>
    <t>Membership associations and organizations</t>
  </si>
  <si>
    <t>Private households</t>
  </si>
  <si>
    <t>Unclassified</t>
  </si>
  <si>
    <t>https://www.socialexplorer.com/tables/POPEST2019/R12920453</t>
  </si>
  <si>
    <t>https://www.socialexplorer.com/tables/POPEST2015/R12920458</t>
  </si>
  <si>
    <t>https://www.bls.gov/cew/about-data/location-quotients-explained.htm</t>
  </si>
  <si>
    <t>12. Private, Select County</t>
  </si>
  <si>
    <t>Private, All Industry Aggregations, Chippewa County, Michigan</t>
  </si>
  <si>
    <t>12. Total, All Ownerships, Select County</t>
  </si>
  <si>
    <t>12. Private, Select US TOTAL</t>
  </si>
  <si>
    <t>12. Total, All Ownerships, Select US TOTALs</t>
  </si>
  <si>
    <t>Total Covered, All Industry Aggregations, Chippewa County, Michigan</t>
  </si>
  <si>
    <t>Private, All Industry Aggregations, U.S. TOTAL</t>
  </si>
  <si>
    <t>Total Covered, All Industry Aggregations, U.S. TOTAL</t>
  </si>
  <si>
    <t>1 item</t>
  </si>
  <si>
    <t>pick industry</t>
  </si>
  <si>
    <t>for construction</t>
  </si>
  <si>
    <t>LQ for construction</t>
  </si>
  <si>
    <t>matches table</t>
  </si>
  <si>
    <t>https://data.bls.gov/cew/apps/table_maker/v4/table_maker.htm#type=11&amp;year=2021&amp;qtr=1&amp;own=0&amp;area=US000&amp;supp=0</t>
  </si>
  <si>
    <t>https://data.bls.gov/cew/apps/table_maker/v4/table_maker.htm#type=11&amp;year=2021&amp;qtr=1&amp;own=5&amp;area=US000&amp;supp=0</t>
  </si>
  <si>
    <t>https://data.bls.gov/cew/apps/table_maker/v4/table_maker.htm#type=11&amp;year=2021&amp;qtr=1&amp;own=0&amp;area=26033&amp;supp=0</t>
  </si>
  <si>
    <t>https://data.bls.gov/cew/apps/table_maker/v4/table_maker.htm#type=11&amp;year=2021&amp;qtr=1&amp;own=5&amp;area=26033&amp;supp=0</t>
  </si>
  <si>
    <t xml:space="preserve">US Census Data </t>
  </si>
  <si>
    <t>Statistics</t>
  </si>
  <si>
    <t>United States</t>
  </si>
  <si>
    <t>Chippewa County, Michigan</t>
  </si>
  <si>
    <t/>
  </si>
  <si>
    <t>SE:A17002. Employment Status for Total Population 16 Years and Over</t>
  </si>
  <si>
    <t>Total Employed Civilian Population 16 Years and Over:</t>
  </si>
  <si>
    <t>Agriculture, Forestry, Fishing and Hunting, and Mining</t>
  </si>
  <si>
    <t>Transportation and Warehousing, and Utilities</t>
  </si>
  <si>
    <t>Finance and Insurance, and Real Estate and Rental  and Leasing</t>
  </si>
  <si>
    <t>Professional, Scientific, and Management, and  Administrative and Waste Management Services</t>
  </si>
  <si>
    <t>Educational Services, and Health Care and Social  Assistance</t>
  </si>
  <si>
    <t>Arts, Entertainment, and Recreation, and  Accommodation and Food Services</t>
  </si>
  <si>
    <t>Other Services, Except Public Administration</t>
  </si>
  <si>
    <t>Public Administration</t>
  </si>
  <si>
    <t>https://www.socialexplorer.com/tables/ACS2019_5yr/R12920676</t>
  </si>
  <si>
    <t>LQ</t>
  </si>
  <si>
    <t>SCROLL---&gt; for graphs</t>
  </si>
  <si>
    <t>raw data is not useful</t>
  </si>
  <si>
    <t>*tourism-where is agriculture, pot farms</t>
  </si>
  <si>
    <t>Statements</t>
  </si>
  <si>
    <t>Statement 1: “Michigan’s future economic success depends on more Michigan businesses successfully connecting to the global economy.”</t>
  </si>
  <si>
    <t>Statement 2: “Michigan’s future economic success depends on public support of entrepreneurs when they are just getting started."</t>
  </si>
  <si>
    <t>Statement 3: “Michigan’s future economic success depends on having a large portion of the population with a post-high school degree.”</t>
  </si>
  <si>
    <t>Statement 4: “Michigan’s future economic success depends on having a diversified economy.”</t>
  </si>
  <si>
    <t>Statement 5: “Young people today are more likely than young people in previous generations to choose a place to live based on quality of life rather than job opportunities.”</t>
  </si>
  <si>
    <t>Statement 6: “It is important that local governments in Michigan work together across jurisdiction borders (city, township, village and county) to implement regional economic development strategies.”</t>
  </si>
  <si>
    <t>Statement 7: “It is important that the state recognize its natural assets, such as farmland, forested land, lakes and streams, and develop sustainable economic development strategies around them.”</t>
  </si>
  <si>
    <t>-This statement rated just behind the importance of a diversified economy, where 95.1% of general public respondents either “strongly agree” (73.3%) or “somewhat agree” (21.7%)</t>
  </si>
  <si>
    <t>-Approximately 90% of respondents among the general public either “strongly agree” (47.8%) or “somewhat agree” (42.5%)</t>
  </si>
  <si>
    <t>-Some 90% of respondents among the public either “strongly agree” (42.3%) or “somewhat agree” (47.2%)</t>
  </si>
  <si>
    <t>-Eighty-nine percent of respondents among the general public either “strongly agree” (61%) or “somewhat agree” (28.1%)</t>
  </si>
  <si>
    <t>-More than 96% of the general public either “strongly agree” (65.1%) or “somewhat agree” (31.2%)</t>
  </si>
  <si>
    <t>-This statement received the most varied response among the general public</t>
  </si>
  <si>
    <t>-Respondents from the general public “strongly agree” (58.5%) or “somewhat agree” (36.6%)</t>
  </si>
  <si>
    <t>Strongly Agree</t>
  </si>
  <si>
    <t>Somewhat Agree</t>
  </si>
  <si>
    <t>Somewhat Disagree</t>
  </si>
  <si>
    <t>Strongly Disagree</t>
  </si>
  <si>
    <t>UpperPeninsula</t>
  </si>
  <si>
    <t>NorthernLowerPeninsula</t>
  </si>
  <si>
    <t>WestCentral</t>
  </si>
  <si>
    <t>EastCentral</t>
  </si>
  <si>
    <t>Southwest</t>
  </si>
  <si>
    <t>Southeast</t>
  </si>
  <si>
    <t>Detroit</t>
  </si>
  <si>
    <t>Statement 2 - Entrepreneurs</t>
  </si>
  <si>
    <t>Statement 3 - Education</t>
  </si>
  <si>
    <t>Statement 4 - Diversified Economy</t>
  </si>
  <si>
    <t>Statement 5 - Young People</t>
  </si>
  <si>
    <t>Statement 6 - Local Government</t>
  </si>
  <si>
    <t>Statement 7 - State's Assests</t>
  </si>
  <si>
    <t>https://www.socialexplorer.com/tables/ACS2019_5yr/R12921993</t>
  </si>
  <si>
    <t>Chippewa County at 21.3% is 32nd in Michigan out of 83 counties in bachelor's degree or higher</t>
  </si>
  <si>
    <t>Ranges</t>
  </si>
  <si>
    <t>Washtnaw</t>
  </si>
  <si>
    <t>Oscoda</t>
  </si>
  <si>
    <t>Washtenaw County, Michigan</t>
  </si>
  <si>
    <t>Oakland County, Michigan</t>
  </si>
  <si>
    <t>Leelanau County, Michigan</t>
  </si>
  <si>
    <t>Ingham County, Michigan</t>
  </si>
  <si>
    <t>Kalamazoo County, Michigan</t>
  </si>
  <si>
    <t>Grand Traverse County, Michigan</t>
  </si>
  <si>
    <t>Kent County, Michigan</t>
  </si>
  <si>
    <t>Livingston County, Michigan</t>
  </si>
  <si>
    <t>Midland County, Michigan</t>
  </si>
  <si>
    <t>Ottawa County, Michigan</t>
  </si>
  <si>
    <t>Emmet County, Michigan</t>
  </si>
  <si>
    <t>Marquette County, Michigan</t>
  </si>
  <si>
    <t>Houghton County, Michigan</t>
  </si>
  <si>
    <t>Clinton County, Michigan</t>
  </si>
  <si>
    <t>Keweenaw County, Michigan</t>
  </si>
  <si>
    <t>Charlevoix County, Michigan</t>
  </si>
  <si>
    <t>Benzie County, Michigan</t>
  </si>
  <si>
    <t>Isabella County, Michigan</t>
  </si>
  <si>
    <t>Antrim County, Michigan</t>
  </si>
  <si>
    <t>Berrien County, Michigan</t>
  </si>
  <si>
    <t>Eaton County, Michigan</t>
  </si>
  <si>
    <t>Dickinson County, Michigan</t>
  </si>
  <si>
    <t>Macomb County, Michigan</t>
  </si>
  <si>
    <t>Wayne County, Michigan</t>
  </si>
  <si>
    <t>Otsego County, Michigan</t>
  </si>
  <si>
    <t>Mackinac County, Michigan</t>
  </si>
  <si>
    <t>Mason County, Michigan</t>
  </si>
  <si>
    <t>Mecosta County, Michigan</t>
  </si>
  <si>
    <t>Allegan County, Michigan</t>
  </si>
  <si>
    <t>Jackson County, Michigan</t>
  </si>
  <si>
    <t>Van Buren County, Michigan</t>
  </si>
  <si>
    <t>Genesee County, Michigan</t>
  </si>
  <si>
    <t>Barry County, Michigan</t>
  </si>
  <si>
    <t>Calhoun County, Michigan</t>
  </si>
  <si>
    <t>Delta County, Michigan</t>
  </si>
  <si>
    <t>Lenawee County, Michigan</t>
  </si>
  <si>
    <t>Saginaw County, Michigan</t>
  </si>
  <si>
    <t>Cheboygan County, Michigan</t>
  </si>
  <si>
    <t>Monroe County, Michigan</t>
  </si>
  <si>
    <t>Manistee County, Michigan</t>
  </si>
  <si>
    <t>Muskegon County, Michigan</t>
  </si>
  <si>
    <t>Oceana County, Michigan</t>
  </si>
  <si>
    <t>Crawford County, Michigan</t>
  </si>
  <si>
    <t>Gogebic County, Michigan</t>
  </si>
  <si>
    <t>Bay County, Michigan</t>
  </si>
  <si>
    <t>Cass County, Michigan</t>
  </si>
  <si>
    <t>St. Clair County, Michigan</t>
  </si>
  <si>
    <t>Iron County, Michigan</t>
  </si>
  <si>
    <t>Luce County, Michigan</t>
  </si>
  <si>
    <t>Lapeer County, Michigan</t>
  </si>
  <si>
    <t>Wexford County, Michigan</t>
  </si>
  <si>
    <t>Alpena County, Michigan</t>
  </si>
  <si>
    <t>Presque Isle County, Michigan</t>
  </si>
  <si>
    <t>Alger County, Michigan</t>
  </si>
  <si>
    <t>Hillsdale County, Michigan</t>
  </si>
  <si>
    <t>Shiawassee County, Michigan</t>
  </si>
  <si>
    <t>Alcona County, Michigan</t>
  </si>
  <si>
    <t>Newaygo County, Michigan</t>
  </si>
  <si>
    <t>Ontonagon County, Michigan</t>
  </si>
  <si>
    <t>Ionia County, Michigan</t>
  </si>
  <si>
    <t>Menominee County, Michigan</t>
  </si>
  <si>
    <t>St. Joseph County, Michigan</t>
  </si>
  <si>
    <t>Huron County, Michigan</t>
  </si>
  <si>
    <t>Iosco County, Michigan</t>
  </si>
  <si>
    <t>Baraga County, Michigan</t>
  </si>
  <si>
    <t>Schoolcraft County, Michigan</t>
  </si>
  <si>
    <t>Roscommon County, Michigan</t>
  </si>
  <si>
    <t>Gratiot County, Michigan</t>
  </si>
  <si>
    <t>Branch County, Michigan</t>
  </si>
  <si>
    <t>Osceola County, Michigan</t>
  </si>
  <si>
    <t>Sanilac County, Michigan</t>
  </si>
  <si>
    <t>Missaukee County, Michigan</t>
  </si>
  <si>
    <t>Montmorency County, Michigan</t>
  </si>
  <si>
    <t>Gladwin County, Michigan</t>
  </si>
  <si>
    <t>Tuscola County, Michigan</t>
  </si>
  <si>
    <t>Montcalm County, Michigan</t>
  </si>
  <si>
    <t>Arenac County, Michigan</t>
  </si>
  <si>
    <t>Clare County, Michigan</t>
  </si>
  <si>
    <t>Ogemaw County, Michigan</t>
  </si>
  <si>
    <t>Kalkaska County, Michigan</t>
  </si>
  <si>
    <t>Lake County, Michigan</t>
  </si>
  <si>
    <t>Oscoda County, Michigan</t>
  </si>
  <si>
    <t>Mean</t>
  </si>
  <si>
    <t>Median</t>
  </si>
  <si>
    <t>By County</t>
  </si>
  <si>
    <t>https://www.socialexplorer.com/tables/ACS2019_5yr/R12922045</t>
  </si>
  <si>
    <t>TOTAL (All Selected Counties)</t>
  </si>
  <si>
    <t>Median Household Income (In 2019 Inflation Adjusted Dollars)</t>
  </si>
  <si>
    <t>https://www.socialexplorer.com/tables/ACS2019_5yr/R12922075</t>
  </si>
  <si>
    <t>select cells, Ctrl+H and Find Replace $ with nothing</t>
  </si>
  <si>
    <t>Agree</t>
  </si>
  <si>
    <t>Disagree</t>
  </si>
  <si>
    <t>Results (General Public), pg 43</t>
  </si>
  <si>
    <t>Statement 1 - Global Economy</t>
  </si>
  <si>
    <t>Chippewa County is 62/83 in per capita income</t>
  </si>
  <si>
    <t>Other Major Employers</t>
  </si>
  <si>
    <t>(# Employed)</t>
  </si>
  <si>
    <t>War Memorial Hospital/Bluewater Hiawatha</t>
  </si>
  <si>
    <t>Bay Mills Resort and Casino</t>
  </si>
  <si>
    <t>Lake Superior State University</t>
  </si>
  <si>
    <t>Sault Ste. Marie Public Schools</t>
  </si>
  <si>
    <t>U.S. Coast Guard</t>
  </si>
  <si>
    <t>Rudyard Cooperative Company</t>
  </si>
  <si>
    <t>Chippewa County Road Commission</t>
  </si>
  <si>
    <t>Kinross Twp</t>
  </si>
  <si>
    <t>Bay Mills Community College</t>
  </si>
  <si>
    <t>City of Sault Ste. Marie</t>
  </si>
  <si>
    <t>Sault Ste. Marie Police Department</t>
  </si>
  <si>
    <t>Eastern U.P. ISD</t>
  </si>
  <si>
    <t>Chippewa-Luce-Mackinaw CAA</t>
  </si>
  <si>
    <t>Cloverland Electric Co-Op</t>
  </si>
  <si>
    <t>Northern Transitions</t>
  </si>
  <si>
    <t>MI  Department of Health and Human Services</t>
  </si>
  <si>
    <t>Largest Employer</t>
  </si>
  <si>
    <t>Sault Ste. Marie Tribe of Chippewa Indians</t>
  </si>
  <si>
    <t>http://www.operationactionup.com/county-profiles/chippewa-county/</t>
  </si>
  <si>
    <t>http://www.eup-planning.org/PDF/DEMO/REGIONAL%20PRINCIPAL%20EMPLOYERS-WEB.pdf</t>
  </si>
  <si>
    <t>Bay Mills Indian Community</t>
  </si>
  <si>
    <t>Select NAICS and 2014 to 2019</t>
  </si>
  <si>
    <t>Other/Suppressed Industries*</t>
  </si>
  <si>
    <t>Industry</t>
  </si>
  <si>
    <t>%</t>
  </si>
  <si>
    <t>Level</t>
  </si>
  <si>
    <t>Actual Growth</t>
  </si>
  <si>
    <t>Net</t>
  </si>
  <si>
    <t>Standardized</t>
  </si>
  <si>
    <t>Test Calcs</t>
  </si>
  <si>
    <t>Growth*</t>
  </si>
  <si>
    <t>Employment**</t>
  </si>
  <si>
    <t>*Standardized Growth: at the same rate as its counterpart at the national level had each industry grown.</t>
  </si>
  <si>
    <t>*The "Other/Suppressed Industries" category portrayed in this table represents a combined total of those industries for which data were unavailable due to confidentiality restrictions. Those industries that are combined include: Forestry, Fishing, and Related Activities; Mining; Utilities; Wholesale Trade; Transportation and Warehousing; Management of Companies and Enterprises; Administrative and Waste Services</t>
  </si>
  <si>
    <t>National Growth Rate %</t>
  </si>
  <si>
    <t>growing</t>
  </si>
  <si>
    <t>Army Corp of Engineers?? Soo Locks, Coast Guard</t>
  </si>
  <si>
    <t>Ferry operation</t>
  </si>
  <si>
    <t>MHI Inflation Adjusted</t>
  </si>
  <si>
    <t>Median Household Income, Median Family Income, Per Capita Income, Mean Household Income Bottom and Top Quintiles, Median Household Income Inflation Adjusted</t>
  </si>
  <si>
    <t>Important for future growth</t>
  </si>
  <si>
    <t>key infrastructure</t>
  </si>
  <si>
    <t>continue to be an important sector in the future, new locks</t>
  </si>
  <si>
    <t>indian reservation (health center, police and fire, elder services, NOT sure if county or regional planners have any jurisdication here</t>
  </si>
  <si>
    <t>Inflation Home Value</t>
  </si>
  <si>
    <t>Inflation Gross Rent</t>
  </si>
  <si>
    <t>Sault Ste. Marie EDC</t>
  </si>
  <si>
    <t>Chippewa County EDC</t>
  </si>
  <si>
    <t>Eastern UP Regional Planning and Development</t>
  </si>
  <si>
    <t>Sault Tribe EDC</t>
  </si>
  <si>
    <t>-note this includes all manner of businesses owned by the Soo Tribe, there is no single sector</t>
  </si>
  <si>
    <t>Sault Ste. Marie Downtown Development Authority</t>
  </si>
  <si>
    <t>https://www.chippewacountyedc.com/</t>
  </si>
  <si>
    <t>https://saulttribethrive.com/sault-tribe-edc/</t>
  </si>
  <si>
    <t>http://downtownsault.org/</t>
  </si>
  <si>
    <t>http://eup-planning.org/</t>
  </si>
  <si>
    <t>http://saultedc.com/</t>
  </si>
  <si>
    <t>2021 (BAO)Median Household Income is $47,487</t>
  </si>
  <si>
    <t>Diversity Index (BAO dominant tapastry)</t>
  </si>
  <si>
    <t>50/100</t>
  </si>
  <si>
    <t>Michigan is 45</t>
  </si>
  <si>
    <t>67.6% own and 32.4% rent (BAO)</t>
  </si>
  <si>
    <t>171 ESRI Housing Affordability, where 100 means the median income can buy a median priced home. Values&gt;1 indicate increasing affordability</t>
  </si>
  <si>
    <t>57 ESRI Wealth Index represents wealth relative to the national level, values exceeding 100 represent above-average wealth</t>
  </si>
  <si>
    <t>3.7% unemployment rate (BAO)</t>
  </si>
  <si>
    <t>Salt of the Earth</t>
  </si>
  <si>
    <t>Rural Resort Dwellers</t>
  </si>
  <si>
    <t>Traditional Living</t>
  </si>
  <si>
    <t>Urbanized Cluster 51.1%, Rural 48.9%</t>
  </si>
  <si>
    <t>Housing Affordability Index 171</t>
  </si>
  <si>
    <t>Wealth Index 57</t>
  </si>
  <si>
    <t>represents wealth in the area relative to the national level, values exceeding 100 represent above-average wealth</t>
  </si>
  <si>
    <t>base of 100 which means a median income can afford a median priced home, values above 100 indicate increasing affordability</t>
  </si>
  <si>
    <t>https://bao.arcgis.com/esriBAO/index.html#</t>
  </si>
  <si>
    <t>Top 3 Tapestry Segments:</t>
  </si>
  <si>
    <t>2021 First Quarter March</t>
  </si>
  <si>
    <t>ESRI BAO Civilian Labor Profile</t>
  </si>
  <si>
    <t>Percent</t>
  </si>
  <si>
    <t>US Percent</t>
  </si>
  <si>
    <t>-</t>
  </si>
  <si>
    <t>Agriculture/Forestry/Fishing</t>
  </si>
  <si>
    <t>Mining/Quarrying/Oil&amp;Gas</t>
  </si>
  <si>
    <t>WholesaleTrade</t>
  </si>
  <si>
    <t>RetailTrade</t>
  </si>
  <si>
    <t>Transportation/Warehousing</t>
  </si>
  <si>
    <t>Finance/Insurance</t>
  </si>
  <si>
    <t>RealEstate/Rental/Leasing</t>
  </si>
  <si>
    <t>Professional/Scientific/Tech</t>
  </si>
  <si>
    <t>ManagementofCompanies</t>
  </si>
  <si>
    <t>Admin/Support/WasteManagement</t>
  </si>
  <si>
    <t>EducationalServices</t>
  </si>
  <si>
    <t>HealthCare/SocialAssistance</t>
  </si>
  <si>
    <t>Arts/Entertainment/Recreation</t>
  </si>
  <si>
    <t>Accommodation/FoodServices</t>
  </si>
  <si>
    <t>OtherServices(ExcludingPublic)</t>
  </si>
  <si>
    <t>PublicAdministration</t>
  </si>
  <si>
    <t>ei/eT</t>
  </si>
  <si>
    <t>Ei/Et</t>
  </si>
  <si>
    <t>My calcs for LQ (less rounding)</t>
  </si>
  <si>
    <t>https://www.usinflationcalculator.com/</t>
  </si>
  <si>
    <t>Percapita Ranges in MI Counties: $20,461-$44,629</t>
  </si>
  <si>
    <t>Housing is affordable in Chippewa County</t>
  </si>
  <si>
    <t>Home values in Chippewa County have risen more than the inflation rate (good)</t>
  </si>
  <si>
    <t>Rents in Chippewa County have tracked well with inflation (good)</t>
  </si>
  <si>
    <t>https://www.socialexplorer.com/tables/ACS2010_5yr/R12925423</t>
  </si>
  <si>
    <t>https://www.socialexplorer.com/tables/C2000/R12925428</t>
  </si>
  <si>
    <t>https://www.socialexplorer.com/tables/ACS2019_5yr/R12925433</t>
  </si>
  <si>
    <t>https://bao.arcgis.com/esriBAO/index.html# Dominant Tapestry Profile</t>
  </si>
  <si>
    <t>with the biggest difference in housing which is 18% lower</t>
  </si>
  <si>
    <t>source: 2000, 2010, 2019 US Census, 2021 ESRI BAO</t>
  </si>
  <si>
    <t>unemp.</t>
  </si>
  <si>
    <t>emp.</t>
  </si>
  <si>
    <t>https://fred.stlouisfed.org/series/MICHIP3URN#0</t>
  </si>
  <si>
    <t>FRED Graph Observations</t>
  </si>
  <si>
    <t>Federal Reserve Economic Data</t>
  </si>
  <si>
    <t>Link: https://fred.stlouisfed.org</t>
  </si>
  <si>
    <t>Help: https://fredhelp.stlouisfed.org</t>
  </si>
  <si>
    <t>Economic Research Division</t>
  </si>
  <si>
    <t>Federal Reserve Bank of St. Louis</t>
  </si>
  <si>
    <t>MICHIP3URN</t>
  </si>
  <si>
    <t>Unemployment Rate in Chippewa County, MI, Percent, Monthly, Not Seasonally Adjusted</t>
  </si>
  <si>
    <t>Frequency: Monthly</t>
  </si>
  <si>
    <t>Date</t>
  </si>
  <si>
    <t>Recessions</t>
  </si>
  <si>
    <t>population of Sault Ste Marie, Ontario metro area 78,159 (2016)</t>
  </si>
  <si>
    <t>Let's look at the BAO data for Chippewa and UP</t>
  </si>
  <si>
    <t>Upper Peninsula</t>
  </si>
  <si>
    <t xml:space="preserve"> Employment White Collar</t>
  </si>
  <si>
    <t>Employment Blue Collar</t>
  </si>
  <si>
    <t>Employment Services</t>
  </si>
  <si>
    <t>Unemployment Rate</t>
  </si>
  <si>
    <t>Key Facts</t>
  </si>
  <si>
    <t>Dominant Tapestry Profile</t>
  </si>
  <si>
    <t>How different from the UP is Chippewa County?</t>
  </si>
  <si>
    <t>Median Home Value</t>
  </si>
  <si>
    <t>source: ESRI BAO forecasts 2021, 2026</t>
  </si>
  <si>
    <t>Bachelor's or higher</t>
  </si>
  <si>
    <t>**Standardized Employment, 2019: The 2019 level of employment in each industry had it grown at the same rate as its counterparts at the national level since 2015</t>
  </si>
  <si>
    <t>https://michigan.reaproject.org/analysis/shift-share/tools/260033/2015/2019/</t>
  </si>
  <si>
    <t>Shift-Share</t>
  </si>
  <si>
    <t>This is not required but useful still</t>
  </si>
  <si>
    <t>My Calcs</t>
  </si>
  <si>
    <t>Source: EUPRPDC Employer Survey, 2015. Disclaimer: May not include all major employers in the county, but only those that responded to the survey.</t>
  </si>
  <si>
    <t>VERY little data available for the 2020 - only race data available</t>
  </si>
  <si>
    <t>MI</t>
  </si>
  <si>
    <t>% indian</t>
  </si>
  <si>
    <t>https://smartasset.com/mortgage/cost-of-living-calculator#78IEBD9xaI</t>
  </si>
  <si>
    <t>Cost of living in Chippewa County is 9% lower than in Lake County, CA both have similar median household incomes</t>
  </si>
  <si>
    <t>Median Gross Monthly Rent</t>
  </si>
  <si>
    <t>https://www.socialexplorer.com/tables/ACS2010_5yr/R12930357</t>
  </si>
  <si>
    <t>https://www.socialexplorer.com/tables/C2000/R12930359</t>
  </si>
  <si>
    <t>https://www.socialexplorer.com/tables/ACS2019_5yr/R12930361</t>
  </si>
  <si>
    <t>*cannibus??</t>
  </si>
  <si>
    <t>Actual-Standardized</t>
  </si>
  <si>
    <t>#1</t>
  </si>
  <si>
    <t>#2</t>
  </si>
  <si>
    <t>2020 data</t>
  </si>
  <si>
    <t>http://www.eup-planning.org/PDF/DOCUMENTS/EUP/2020_CHIPPEWA_COUNTY_EMPLOYERS_List.pdf</t>
  </si>
  <si>
    <t>**Source: EUPRPDC Employer Survey, 2020.
Disclaimer: May not include all major employers in the county, but only those that responded to the survey.</t>
  </si>
  <si>
    <t>to get this data, export excel then copy it and paste special transpose to get it in columns not rows</t>
  </si>
  <si>
    <t>Economic Devolopment resources available in Chippewa County</t>
  </si>
  <si>
    <t>#3</t>
  </si>
  <si>
    <t>http://www.eup-planning.org/eup-region-data-center</t>
  </si>
  <si>
    <t>https://www.socialexplorer.com/tables/ACS2019_5yr/R12938973</t>
  </si>
  <si>
    <t>this link includes the 2010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</si>
</sst>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quot;$&quot;#,##0.00"/>
    <numFmt numFmtId="168" formatCode="0.0"/>
    <numFmt numFmtId="169" formatCode="yyyy\-mm\-dd"/>
    <numFmt numFmtId="170" formatCode="&quot;$&quot;#,##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9"/>
      <color rgb="FF202020"/>
      <name val="Tahoma"/>
      <family val="2"/>
    </font>
    <font>
      <b/>
      <sz val="8"/>
      <color rgb="FF202020"/>
      <name val="Tahoma"/>
      <family val="2"/>
    </font>
    <font>
      <b/>
      <sz val="10"/>
      <color rgb="FF0071BC"/>
      <name val="Tahoma"/>
      <family val="2"/>
    </font>
    <font>
      <sz val="10"/>
      <name val="Arial"/>
      <family val="2"/>
    </font>
    <font>
      <b/>
      <sz val="10"/>
      <name val="Arial"/>
      <family val="2"/>
    </font>
    <font>
      <sz val="12"/>
      <color theme="1"/>
      <name val="Calibri"/>
      <family val="2"/>
      <scheme val="minor"/>
    </font>
    <font>
      <sz val="12"/>
      <name val="Arial"/>
      <family val="2"/>
    </font>
    <font>
      <b/>
      <sz val="12"/>
      <color theme="1"/>
      <name val="Calibri"/>
      <family val="2"/>
      <scheme val="minor"/>
    </font>
    <font>
      <b/>
      <sz val="12"/>
      <color rgb="FF0071BC"/>
      <name val="Tahoma"/>
      <family val="2"/>
    </font>
    <font>
      <b/>
      <sz val="12"/>
      <color rgb="FF202020"/>
      <name val="Tahoma"/>
      <family val="2"/>
    </font>
    <font>
      <sz val="12"/>
      <color rgb="FF202020"/>
      <name val="Tahoma"/>
      <family val="2"/>
    </font>
    <font>
      <sz val="12"/>
      <color rgb="FF000099"/>
      <name val="Tahoma"/>
      <family val="2"/>
    </font>
    <font>
      <b/>
      <sz val="12"/>
      <color rgb="FF000099"/>
      <name val="Tahoma"/>
      <family val="2"/>
    </font>
    <font>
      <sz val="10"/>
      <color theme="1"/>
      <name val="Calibri"/>
      <family val="2"/>
      <scheme val="minor"/>
    </font>
    <font>
      <b/>
      <sz val="10"/>
      <color rgb="FF202020"/>
      <name val="Tahoma"/>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4E4E4"/>
        <bgColor indexed="64"/>
      </patternFill>
    </fill>
    <fill>
      <patternFill patternType="solid">
        <fgColor rgb="FFFFFFFF"/>
        <bgColor indexed="64"/>
      </patternFill>
    </fill>
    <fill>
      <patternFill patternType="solid">
        <fgColor rgb="FFDCF0FF"/>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indexed="65"/>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rgb="FF808080"/>
      </bottom>
      <diagonal/>
    </border>
    <border>
      <left/>
      <right/>
      <top/>
      <bottom style="thin">
        <color rgb="FF808080"/>
      </bottom>
      <diagonal/>
    </border>
    <border>
      <left/>
      <right/>
      <top style="medium">
        <color rgb="FFC8C8C8"/>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lignment vertical="center"/>
    </xf>
    <xf numFmtId="9" fontId="21" fillId="0" borderId="0">
      <alignment vertical="center"/>
    </xf>
    <xf numFmtId="44" fontId="21" fillId="0" borderId="0">
      <alignment vertical="center"/>
    </xf>
    <xf numFmtId="42" fontId="21" fillId="0" borderId="0">
      <alignment vertical="center"/>
    </xf>
    <xf numFmtId="43" fontId="21" fillId="0" borderId="0">
      <alignment vertical="center"/>
    </xf>
    <xf numFmtId="41" fontId="21" fillId="0" borderId="0">
      <alignment vertical="center"/>
    </xf>
  </cellStyleXfs>
  <cellXfs count="164">
    <xf numFmtId="0" fontId="0" fillId="0" borderId="0" xfId="0"/>
    <xf numFmtId="3" fontId="0" fillId="0" borderId="0" xfId="0" applyNumberFormat="1"/>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19" fillId="33" borderId="13" xfId="0" applyFont="1" applyFill="1" applyBorder="1" applyAlignment="1">
      <alignment horizontal="center" vertical="center" wrapText="1"/>
    </xf>
    <xf numFmtId="0" fontId="18" fillId="34" borderId="10" xfId="0" applyFont="1" applyFill="1" applyBorder="1" applyAlignment="1">
      <alignment horizontal="left" vertical="center" wrapText="1"/>
    </xf>
    <xf numFmtId="0" fontId="18" fillId="34" borderId="10" xfId="0" applyFont="1" applyFill="1" applyBorder="1" applyAlignment="1">
      <alignment horizontal="right" vertical="center" wrapText="1"/>
    </xf>
    <xf numFmtId="3" fontId="18" fillId="34" borderId="10" xfId="0" applyNumberFormat="1" applyFont="1" applyFill="1" applyBorder="1" applyAlignment="1">
      <alignment horizontal="right" vertical="center" wrapText="1"/>
    </xf>
    <xf numFmtId="6" fontId="18" fillId="34" borderId="10" xfId="0" applyNumberFormat="1" applyFont="1" applyFill="1" applyBorder="1" applyAlignment="1">
      <alignment horizontal="right" vertical="center" wrapText="1"/>
    </xf>
    <xf numFmtId="0" fontId="18" fillId="35" borderId="10" xfId="0" applyFont="1" applyFill="1" applyBorder="1" applyAlignment="1">
      <alignment horizontal="left" vertical="center" wrapText="1"/>
    </xf>
    <xf numFmtId="0" fontId="18" fillId="35" borderId="10" xfId="0" applyFont="1" applyFill="1" applyBorder="1" applyAlignment="1">
      <alignment horizontal="right" vertical="center" wrapText="1"/>
    </xf>
    <xf numFmtId="3" fontId="18" fillId="35" borderId="10" xfId="0" applyNumberFormat="1" applyFont="1" applyFill="1" applyBorder="1" applyAlignment="1">
      <alignment horizontal="right" vertical="center" wrapText="1"/>
    </xf>
    <xf numFmtId="0" fontId="20" fillId="0" borderId="0" xfId="0" applyFont="1"/>
    <xf numFmtId="10" fontId="0" fillId="0" borderId="0" xfId="0" applyNumberFormat="1"/>
    <xf numFmtId="164" fontId="0" fillId="0" borderId="0" xfId="3" applyNumberFormat="1" applyFont="1"/>
    <xf numFmtId="10" fontId="0" fillId="0" borderId="0" xfId="3" applyNumberFormat="1" applyFont="1"/>
    <xf numFmtId="0" fontId="0" fillId="0" borderId="0" xfId="0" applyAlignment="1">
      <alignment horizontal="center"/>
    </xf>
    <xf numFmtId="0" fontId="19" fillId="33" borderId="0" xfId="0" applyFont="1" applyFill="1" applyBorder="1" applyAlignment="1">
      <alignment horizontal="center" vertical="center" wrapText="1"/>
    </xf>
    <xf numFmtId="164" fontId="18" fillId="34" borderId="0" xfId="3" applyNumberFormat="1" applyFont="1" applyFill="1" applyBorder="1" applyAlignment="1">
      <alignment horizontal="right" vertical="center" wrapText="1"/>
    </xf>
    <xf numFmtId="0" fontId="21" fillId="0" borderId="0" xfId="45">
      <alignment vertical="center"/>
    </xf>
    <xf numFmtId="0" fontId="21" fillId="0" borderId="18" xfId="45" applyBorder="1">
      <alignment vertical="center"/>
    </xf>
    <xf numFmtId="0" fontId="22" fillId="0" borderId="18" xfId="45" applyFont="1" applyBorder="1" applyAlignment="1">
      <alignment horizontal="left" vertical="center"/>
    </xf>
    <xf numFmtId="0" fontId="22" fillId="39" borderId="19" xfId="45" applyFont="1" applyFill="1" applyBorder="1" applyAlignment="1">
      <alignment vertical="center" wrapText="1"/>
    </xf>
    <xf numFmtId="0" fontId="21" fillId="39" borderId="20" xfId="45" applyFill="1" applyBorder="1">
      <alignment vertical="center"/>
    </xf>
    <xf numFmtId="0" fontId="21" fillId="39" borderId="19" xfId="45" applyFill="1" applyBorder="1">
      <alignment vertical="center"/>
    </xf>
    <xf numFmtId="0" fontId="21" fillId="0" borderId="18" xfId="45" applyBorder="1" applyAlignment="1">
      <alignment horizontal="left" vertical="center" wrapText="1"/>
    </xf>
    <xf numFmtId="3" fontId="21" fillId="0" borderId="0" xfId="45" applyNumberFormat="1">
      <alignment vertical="center"/>
    </xf>
    <xf numFmtId="164" fontId="21" fillId="0" borderId="18" xfId="45" applyNumberFormat="1" applyBorder="1">
      <alignment vertical="center"/>
    </xf>
    <xf numFmtId="0" fontId="21" fillId="0" borderId="18" xfId="45" applyBorder="1" applyAlignment="1">
      <alignment horizontal="left" vertical="center" wrapText="1" indent="1"/>
    </xf>
    <xf numFmtId="0" fontId="23" fillId="0" borderId="14" xfId="0" applyFont="1" applyBorder="1"/>
    <xf numFmtId="0" fontId="23" fillId="36" borderId="14" xfId="0" applyFont="1" applyFill="1" applyBorder="1" applyAlignment="1">
      <alignment horizontal="center"/>
    </xf>
    <xf numFmtId="0" fontId="23" fillId="37" borderId="14" xfId="0" applyFont="1" applyFill="1" applyBorder="1" applyAlignment="1">
      <alignment horizontal="center"/>
    </xf>
    <xf numFmtId="0" fontId="23" fillId="38" borderId="14" xfId="0" applyFont="1" applyFill="1" applyBorder="1" applyAlignment="1">
      <alignment horizontal="center"/>
    </xf>
    <xf numFmtId="165" fontId="23" fillId="36" borderId="14" xfId="1" applyNumberFormat="1" applyFont="1" applyFill="1" applyBorder="1"/>
    <xf numFmtId="164" fontId="23" fillId="36" borderId="14" xfId="3" applyNumberFormat="1" applyFont="1" applyFill="1" applyBorder="1"/>
    <xf numFmtId="165" fontId="23" fillId="37" borderId="14" xfId="1" applyNumberFormat="1" applyFont="1" applyFill="1" applyBorder="1"/>
    <xf numFmtId="164" fontId="23" fillId="37" borderId="14" xfId="3" applyNumberFormat="1" applyFont="1" applyFill="1" applyBorder="1"/>
    <xf numFmtId="165" fontId="23" fillId="38" borderId="14" xfId="1" applyNumberFormat="1" applyFont="1" applyFill="1" applyBorder="1"/>
    <xf numFmtId="164" fontId="23" fillId="38" borderId="14" xfId="3" applyNumberFormat="1" applyFont="1" applyFill="1" applyBorder="1"/>
    <xf numFmtId="0" fontId="23" fillId="0" borderId="14" xfId="0" applyFont="1" applyFill="1" applyBorder="1"/>
    <xf numFmtId="168" fontId="23" fillId="36" borderId="14" xfId="0" applyNumberFormat="1" applyFont="1" applyFill="1" applyBorder="1"/>
    <xf numFmtId="168" fontId="23" fillId="37" borderId="14" xfId="0" applyNumberFormat="1" applyFont="1" applyFill="1" applyBorder="1"/>
    <xf numFmtId="168" fontId="23" fillId="38" borderId="14" xfId="0" applyNumberFormat="1" applyFont="1" applyFill="1" applyBorder="1"/>
    <xf numFmtId="0" fontId="23" fillId="0" borderId="0" xfId="0" applyFont="1"/>
    <xf numFmtId="43" fontId="23" fillId="0" borderId="0" xfId="1" applyFont="1"/>
    <xf numFmtId="0" fontId="23" fillId="0" borderId="0" xfId="0" applyFont="1" applyAlignment="1">
      <alignment horizontal="right"/>
    </xf>
    <xf numFmtId="0" fontId="23" fillId="0" borderId="14" xfId="0" quotePrefix="1" applyFont="1" applyBorder="1"/>
    <xf numFmtId="44" fontId="23" fillId="0" borderId="0" xfId="2" applyFont="1"/>
    <xf numFmtId="10" fontId="23" fillId="0" borderId="0" xfId="3" applyNumberFormat="1" applyFont="1"/>
    <xf numFmtId="164" fontId="23" fillId="0" borderId="0" xfId="3" applyNumberFormat="1" applyFont="1"/>
    <xf numFmtId="3" fontId="23" fillId="0" borderId="0" xfId="0" applyNumberFormat="1" applyFont="1"/>
    <xf numFmtId="10" fontId="23" fillId="0" borderId="0" xfId="0" applyNumberFormat="1" applyFont="1"/>
    <xf numFmtId="166" fontId="23" fillId="0" borderId="0" xfId="2" applyNumberFormat="1" applyFont="1"/>
    <xf numFmtId="166" fontId="23" fillId="36" borderId="14" xfId="2" applyNumberFormat="1" applyFont="1" applyFill="1" applyBorder="1"/>
    <xf numFmtId="166" fontId="23" fillId="37" borderId="14" xfId="2" applyNumberFormat="1" applyFont="1" applyFill="1" applyBorder="1"/>
    <xf numFmtId="166" fontId="23" fillId="38" borderId="14" xfId="2" applyNumberFormat="1" applyFont="1" applyFill="1" applyBorder="1"/>
    <xf numFmtId="44" fontId="24" fillId="0" borderId="0" xfId="47" applyFont="1">
      <alignment vertical="center"/>
    </xf>
    <xf numFmtId="0" fontId="23" fillId="0" borderId="0" xfId="0" applyFont="1" applyAlignment="1">
      <alignment vertical="center"/>
    </xf>
    <xf numFmtId="166" fontId="24" fillId="0" borderId="0" xfId="2" applyNumberFormat="1" applyFont="1" applyAlignment="1">
      <alignment vertical="center"/>
    </xf>
    <xf numFmtId="167" fontId="23" fillId="0" borderId="0" xfId="0" applyNumberFormat="1" applyFont="1"/>
    <xf numFmtId="2" fontId="23" fillId="0" borderId="0" xfId="0" applyNumberFormat="1" applyFont="1"/>
    <xf numFmtId="0" fontId="23" fillId="40" borderId="0" xfId="0" applyFont="1" applyFill="1" applyAlignment="1">
      <alignment vertical="center"/>
    </xf>
    <xf numFmtId="166" fontId="24" fillId="40" borderId="0" xfId="2" applyNumberFormat="1" applyFont="1" applyFill="1" applyAlignment="1">
      <alignment vertical="center"/>
    </xf>
    <xf numFmtId="166" fontId="23" fillId="0" borderId="0" xfId="0" applyNumberFormat="1" applyFont="1"/>
    <xf numFmtId="44" fontId="23" fillId="0" borderId="0" xfId="0" applyNumberFormat="1" applyFont="1"/>
    <xf numFmtId="0" fontId="23" fillId="0" borderId="22" xfId="0" applyFont="1" applyFill="1" applyBorder="1"/>
    <xf numFmtId="0" fontId="24" fillId="0" borderId="0" xfId="0" applyFont="1"/>
    <xf numFmtId="169" fontId="23" fillId="0" borderId="0" xfId="0" applyNumberFormat="1" applyFont="1"/>
    <xf numFmtId="168" fontId="23" fillId="0" borderId="0" xfId="0" applyNumberFormat="1" applyFont="1"/>
    <xf numFmtId="0" fontId="23" fillId="0" borderId="14" xfId="0" applyFont="1" applyBorder="1" applyAlignment="1">
      <alignment horizontal="center"/>
    </xf>
    <xf numFmtId="164" fontId="23" fillId="36" borderId="14" xfId="0" applyNumberFormat="1" applyFont="1" applyFill="1" applyBorder="1"/>
    <xf numFmtId="164" fontId="23" fillId="37" borderId="14" xfId="0" applyNumberFormat="1" applyFont="1" applyFill="1" applyBorder="1"/>
    <xf numFmtId="164" fontId="23" fillId="38" borderId="14" xfId="0" applyNumberFormat="1" applyFont="1" applyFill="1" applyBorder="1"/>
    <xf numFmtId="0" fontId="23" fillId="36" borderId="14" xfId="0" applyFont="1" applyFill="1" applyBorder="1"/>
    <xf numFmtId="0" fontId="23" fillId="37" borderId="14" xfId="0" applyFont="1" applyFill="1" applyBorder="1"/>
    <xf numFmtId="0" fontId="23" fillId="38" borderId="14" xfId="0" applyFont="1" applyFill="1" applyBorder="1"/>
    <xf numFmtId="0" fontId="24" fillId="0" borderId="0" xfId="0" applyFont="1" applyAlignment="1">
      <alignment vertical="center"/>
    </xf>
    <xf numFmtId="0" fontId="25" fillId="0" borderId="0" xfId="0" applyFont="1"/>
    <xf numFmtId="9" fontId="23" fillId="0" borderId="0" xfId="0" applyNumberFormat="1" applyFont="1"/>
    <xf numFmtId="0" fontId="26" fillId="0" borderId="0" xfId="0" applyFont="1"/>
    <xf numFmtId="0" fontId="27" fillId="33" borderId="11"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7" fillId="33" borderId="13" xfId="0" applyFont="1" applyFill="1" applyBorder="1" applyAlignment="1">
      <alignment horizontal="center" vertical="center" wrapText="1"/>
    </xf>
    <xf numFmtId="0" fontId="28" fillId="34" borderId="10" xfId="0" applyFont="1" applyFill="1" applyBorder="1" applyAlignment="1">
      <alignment horizontal="left" vertical="center" wrapText="1"/>
    </xf>
    <xf numFmtId="0" fontId="28" fillId="34" borderId="10" xfId="0" applyFont="1" applyFill="1" applyBorder="1" applyAlignment="1">
      <alignment horizontal="right" vertical="center" wrapText="1"/>
    </xf>
    <xf numFmtId="6" fontId="28" fillId="34" borderId="10" xfId="0" applyNumberFormat="1" applyFont="1" applyFill="1" applyBorder="1" applyAlignment="1">
      <alignment horizontal="right" vertical="center" wrapText="1"/>
    </xf>
    <xf numFmtId="0" fontId="28" fillId="35" borderId="10" xfId="0" applyFont="1" applyFill="1" applyBorder="1" applyAlignment="1">
      <alignment horizontal="left" vertical="center" wrapText="1"/>
    </xf>
    <xf numFmtId="0" fontId="28" fillId="35" borderId="10" xfId="0" applyFont="1" applyFill="1" applyBorder="1" applyAlignment="1">
      <alignment horizontal="right" vertical="center" wrapText="1"/>
    </xf>
    <xf numFmtId="3" fontId="28" fillId="35" borderId="10" xfId="0" applyNumberFormat="1" applyFont="1" applyFill="1" applyBorder="1" applyAlignment="1">
      <alignment horizontal="right" vertical="center" wrapText="1"/>
    </xf>
    <xf numFmtId="3" fontId="28" fillId="34" borderId="10" xfId="0" applyNumberFormat="1" applyFont="1" applyFill="1" applyBorder="1" applyAlignment="1">
      <alignment horizontal="right" vertical="center" wrapText="1"/>
    </xf>
    <xf numFmtId="0" fontId="28" fillId="38" borderId="10" xfId="0" applyFont="1" applyFill="1" applyBorder="1" applyAlignment="1">
      <alignment horizontal="right" vertical="center" wrapText="1"/>
    </xf>
    <xf numFmtId="10" fontId="23" fillId="38" borderId="0" xfId="3" applyNumberFormat="1" applyFont="1" applyFill="1"/>
    <xf numFmtId="0" fontId="29" fillId="34" borderId="21" xfId="0" applyFont="1" applyFill="1" applyBorder="1" applyAlignment="1">
      <alignment horizontal="left" vertical="center" wrapText="1"/>
    </xf>
    <xf numFmtId="0" fontId="29" fillId="34" borderId="0" xfId="0" applyFont="1" applyFill="1" applyAlignment="1">
      <alignment horizontal="right" vertical="center" wrapText="1"/>
    </xf>
    <xf numFmtId="0" fontId="29" fillId="34" borderId="21" xfId="0" applyFont="1" applyFill="1" applyBorder="1" applyAlignment="1">
      <alignment horizontal="right" vertical="center"/>
    </xf>
    <xf numFmtId="0" fontId="23" fillId="44" borderId="0" xfId="0" applyFont="1" applyFill="1"/>
    <xf numFmtId="0" fontId="29" fillId="42" borderId="21" xfId="0" applyFont="1" applyFill="1" applyBorder="1" applyAlignment="1">
      <alignment horizontal="left" vertical="center" wrapText="1"/>
    </xf>
    <xf numFmtId="0" fontId="29" fillId="42" borderId="0" xfId="0" applyFont="1" applyFill="1" applyAlignment="1">
      <alignment horizontal="right" vertical="center" wrapText="1"/>
    </xf>
    <xf numFmtId="0" fontId="29" fillId="42" borderId="21" xfId="0" applyFont="1" applyFill="1" applyBorder="1" applyAlignment="1">
      <alignment horizontal="right" vertical="center"/>
    </xf>
    <xf numFmtId="0" fontId="29" fillId="45" borderId="21" xfId="0" applyFont="1" applyFill="1" applyBorder="1" applyAlignment="1">
      <alignment horizontal="left" vertical="center" wrapText="1"/>
    </xf>
    <xf numFmtId="3" fontId="29" fillId="42" borderId="21" xfId="0" applyNumberFormat="1" applyFont="1" applyFill="1" applyBorder="1" applyAlignment="1">
      <alignment horizontal="right" vertical="center"/>
    </xf>
    <xf numFmtId="0" fontId="23" fillId="46" borderId="0" xfId="0" applyFont="1" applyFill="1"/>
    <xf numFmtId="3" fontId="29" fillId="34" borderId="21" xfId="0" applyNumberFormat="1" applyFont="1" applyFill="1" applyBorder="1" applyAlignment="1">
      <alignment horizontal="right" vertical="center"/>
    </xf>
    <xf numFmtId="0" fontId="30" fillId="34" borderId="21" xfId="0" applyFont="1" applyFill="1" applyBorder="1" applyAlignment="1">
      <alignment horizontal="left" vertical="center" wrapText="1"/>
    </xf>
    <xf numFmtId="0" fontId="30" fillId="34" borderId="0" xfId="0" applyFont="1" applyFill="1" applyAlignment="1">
      <alignment horizontal="right" vertical="center" wrapText="1"/>
    </xf>
    <xf numFmtId="3" fontId="30" fillId="34" borderId="21" xfId="0" applyNumberFormat="1" applyFont="1" applyFill="1" applyBorder="1" applyAlignment="1">
      <alignment horizontal="right" vertical="center"/>
    </xf>
    <xf numFmtId="0" fontId="30" fillId="34" borderId="21" xfId="0" applyFont="1" applyFill="1" applyBorder="1" applyAlignment="1">
      <alignment horizontal="right" vertical="center"/>
    </xf>
    <xf numFmtId="0" fontId="23" fillId="43" borderId="0" xfId="0" applyFont="1" applyFill="1"/>
    <xf numFmtId="0" fontId="23" fillId="0" borderId="0" xfId="0" applyFont="1" applyFill="1"/>
    <xf numFmtId="0" fontId="23" fillId="0" borderId="0" xfId="0" quotePrefix="1" applyFont="1"/>
    <xf numFmtId="0" fontId="23" fillId="40" borderId="0" xfId="0" applyFont="1" applyFill="1"/>
    <xf numFmtId="0" fontId="23" fillId="41" borderId="0" xfId="0" applyFont="1" applyFill="1"/>
    <xf numFmtId="10" fontId="23" fillId="41" borderId="0" xfId="0" applyNumberFormat="1" applyFont="1" applyFill="1"/>
    <xf numFmtId="0" fontId="23" fillId="0" borderId="14" xfId="0" applyFont="1" applyBorder="1" applyAlignment="1">
      <alignment wrapText="1"/>
    </xf>
    <xf numFmtId="9" fontId="23" fillId="36" borderId="14" xfId="0" applyNumberFormat="1" applyFont="1" applyFill="1" applyBorder="1"/>
    <xf numFmtId="10" fontId="23" fillId="36" borderId="14" xfId="0" applyNumberFormat="1" applyFont="1" applyFill="1" applyBorder="1"/>
    <xf numFmtId="9" fontId="23" fillId="37" borderId="14" xfId="0" applyNumberFormat="1" applyFont="1" applyFill="1" applyBorder="1"/>
    <xf numFmtId="10" fontId="23" fillId="37" borderId="14" xfId="0" applyNumberFormat="1" applyFont="1" applyFill="1" applyBorder="1"/>
    <xf numFmtId="0" fontId="23" fillId="0" borderId="0" xfId="0" applyFont="1" applyFill="1" applyBorder="1"/>
    <xf numFmtId="6" fontId="23" fillId="0" borderId="0" xfId="0" applyNumberFormat="1" applyFont="1"/>
    <xf numFmtId="0" fontId="31" fillId="0" borderId="14" xfId="0" applyFont="1" applyBorder="1"/>
    <xf numFmtId="164" fontId="23" fillId="0" borderId="0" xfId="0" applyNumberFormat="1" applyFont="1"/>
    <xf numFmtId="9" fontId="23" fillId="0" borderId="0" xfId="3" applyFont="1"/>
    <xf numFmtId="0" fontId="32" fillId="33" borderId="11"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31" fillId="33" borderId="13" xfId="0" applyFont="1" applyFill="1" applyBorder="1" applyAlignment="1">
      <alignment horizontal="center" vertical="center" wrapText="1"/>
    </xf>
    <xf numFmtId="0" fontId="32" fillId="33" borderId="13" xfId="0" applyFont="1" applyFill="1" applyBorder="1" applyAlignment="1">
      <alignment horizontal="center" vertical="center" wrapText="1"/>
    </xf>
    <xf numFmtId="0" fontId="28" fillId="0" borderId="10" xfId="0" applyFont="1" applyFill="1" applyBorder="1" applyAlignment="1">
      <alignment horizontal="right" vertical="center" wrapText="1"/>
    </xf>
    <xf numFmtId="170" fontId="28" fillId="35" borderId="10" xfId="2" applyNumberFormat="1" applyFont="1" applyFill="1" applyBorder="1" applyAlignment="1">
      <alignment horizontal="right" vertical="center" wrapText="1"/>
    </xf>
    <xf numFmtId="170" fontId="28" fillId="34" borderId="10" xfId="2" applyNumberFormat="1" applyFont="1" applyFill="1" applyBorder="1" applyAlignment="1">
      <alignment horizontal="right" vertical="center" wrapText="1"/>
    </xf>
    <xf numFmtId="0" fontId="23" fillId="0" borderId="23" xfId="0" applyFont="1" applyBorder="1"/>
    <xf numFmtId="10" fontId="23" fillId="0" borderId="24" xfId="0" applyNumberFormat="1" applyFont="1" applyBorder="1"/>
    <xf numFmtId="9" fontId="23" fillId="0" borderId="24" xfId="0" applyNumberFormat="1" applyFont="1" applyBorder="1"/>
    <xf numFmtId="10" fontId="23" fillId="41" borderId="24" xfId="0" applyNumberFormat="1" applyFont="1" applyFill="1" applyBorder="1"/>
    <xf numFmtId="10" fontId="23" fillId="41" borderId="25" xfId="0" applyNumberFormat="1" applyFont="1" applyFill="1" applyBorder="1"/>
    <xf numFmtId="0" fontId="25" fillId="40" borderId="0" xfId="0" applyFont="1" applyFill="1" applyAlignment="1">
      <alignment vertical="center"/>
    </xf>
    <xf numFmtId="164" fontId="23" fillId="0" borderId="0" xfId="3" applyNumberFormat="1" applyFont="1" applyAlignment="1">
      <alignment vertical="center"/>
    </xf>
    <xf numFmtId="164" fontId="25" fillId="40" borderId="0" xfId="3" applyNumberFormat="1" applyFont="1" applyFill="1" applyAlignment="1">
      <alignment vertical="center"/>
    </xf>
    <xf numFmtId="2" fontId="23" fillId="0" borderId="0" xfId="3" applyNumberFormat="1" applyFont="1"/>
    <xf numFmtId="0" fontId="23" fillId="38" borderId="14" xfId="0" applyFont="1" applyFill="1" applyBorder="1" applyAlignment="1">
      <alignment horizontal="center"/>
    </xf>
    <xf numFmtId="0" fontId="23" fillId="36" borderId="14" xfId="0" applyFont="1" applyFill="1" applyBorder="1" applyAlignment="1">
      <alignment horizontal="center"/>
    </xf>
    <xf numFmtId="0" fontId="23" fillId="37" borderId="14" xfId="0" applyFont="1" applyFill="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xf>
    <xf numFmtId="0" fontId="23" fillId="0" borderId="17" xfId="0" applyFont="1" applyBorder="1" applyAlignment="1">
      <alignment horizontal="center"/>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3" borderId="12" xfId="0" applyFont="1" applyFill="1" applyBorder="1" applyAlignment="1">
      <alignment horizontal="center" vertical="center" wrapText="1"/>
    </xf>
    <xf numFmtId="0" fontId="27" fillId="33" borderId="13" xfId="0" applyFont="1" applyFill="1" applyBorder="1" applyAlignment="1">
      <alignment horizontal="center" vertical="center" wrapText="1"/>
    </xf>
    <xf numFmtId="0" fontId="22" fillId="0" borderId="0" xfId="45" applyFont="1" applyAlignment="1">
      <alignment horizontal="center" vertical="center" wrapText="1"/>
    </xf>
    <xf numFmtId="0" fontId="21" fillId="0" borderId="18" xfId="45" applyBorder="1">
      <alignment vertical="center"/>
    </xf>
    <xf numFmtId="0" fontId="32" fillId="33" borderId="11"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2" fillId="33" borderId="13" xfId="0" applyFont="1" applyFill="1" applyBorder="1" applyAlignment="1">
      <alignment horizontal="center" vertical="center" wrapText="1"/>
    </xf>
    <xf numFmtId="0" fontId="23" fillId="0" borderId="0" xfId="0" applyFont="1" applyAlignment="1">
      <alignment horizontal="center"/>
    </xf>
    <xf numFmtId="0" fontId="23" fillId="0" borderId="0" xfId="0" applyNumberFormat="1" applyFont="1" applyAlignment="1">
      <alignment horizontal="center"/>
    </xf>
  </cellXfs>
  <cellStyles count="51">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0] 2" xfId="50" xr:uid="{00000000-0005-0000-0000-00001C000000}"/>
    <cellStyle name="Comma 2" xfId="49" xr:uid="{00000000-0005-0000-0000-00001D000000}"/>
    <cellStyle name="Currency" xfId="2" builtinId="4"/>
    <cellStyle name="Currency [0] 2" xfId="48" xr:uid="{00000000-0005-0000-0000-00001F000000}"/>
    <cellStyle name="Currency 2" xfId="47" xr:uid="{00000000-0005-0000-0000-000020000000}"/>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45" xr:uid="{00000000-0005-0000-0000-00002B000000}"/>
    <cellStyle name="Note" xfId="18" builtinId="10" customBuiltin="1"/>
    <cellStyle name="Output" xfId="13" builtinId="21" customBuiltin="1"/>
    <cellStyle name="Percent" xfId="3" builtinId="5"/>
    <cellStyle name="Percent 2" xfId="46" xr:uid="{00000000-0005-0000-0000-00002F000000}"/>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2.xml"/><Relationship Id="rId1" Type="http://schemas.microsoft.com/office/2011/relationships/chartStyle" Target="style12.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3.xml"/><Relationship Id="rId1" Type="http://schemas.microsoft.com/office/2011/relationships/chartStyle" Target="style1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4.xml"/><Relationship Id="rId1" Type="http://schemas.microsoft.com/office/2011/relationships/chartStyle" Target="style1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5.xml"/><Relationship Id="rId1" Type="http://schemas.microsoft.com/office/2011/relationships/chartStyle" Target="style1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Chippewa</a:t>
            </a:r>
            <a:r>
              <a:rPr lang="en-US" baseline="0"/>
              <a:t> County Population by Race, 2019</a:t>
            </a:r>
            <a:endParaRPr lang="en-US"/>
          </a:p>
        </c:rich>
      </c:tx>
      <c:layout>
        <c:manualLayout>
          <c:xMode val="edge"/>
          <c:yMode val="edge"/>
          <c:x val="0.12893744531933507"/>
          <c:y val="2.47859023709023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543875765529309"/>
          <c:y val="0.14726971461902633"/>
          <c:w val="0.3480115923009624"/>
          <c:h val="0.580019320501603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A49B-494E-B502-B122C699D5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A49B-494E-B502-B122C699D5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A49B-494E-B502-B122C699D5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49B-494E-B502-B122C699D5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8-A49B-494E-B502-B122C699D5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4-A49B-494E-B502-B122C699D5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3-A49B-494E-B502-B122C699D522}"/>
              </c:ext>
            </c:extLst>
          </c:dPt>
          <c:dLbls>
            <c:dLbl>
              <c:idx val="0"/>
              <c:layout>
                <c:manualLayout>
                  <c:x val="2.5856955380577428E-2"/>
                  <c:y val="1.593485091062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9B-494E-B502-B122C699D522}"/>
                </c:ext>
              </c:extLst>
            </c:dLbl>
            <c:dLbl>
              <c:idx val="1"/>
              <c:layout>
                <c:manualLayout>
                  <c:x val="-2.4694881889763778E-2"/>
                  <c:y val="-3.8422296700904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9B-494E-B502-B122C699D522}"/>
                </c:ext>
              </c:extLst>
            </c:dLbl>
            <c:dLbl>
              <c:idx val="2"/>
              <c:layout>
                <c:manualLayout>
                  <c:x val="-3.219433508311461E-2"/>
                  <c:y val="1.92336570187011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9B-494E-B502-B122C699D522}"/>
                </c:ext>
              </c:extLst>
            </c:dLbl>
            <c:dLbl>
              <c:idx val="3"/>
              <c:layout>
                <c:manualLayout>
                  <c:x val="-3.0475940507436572E-2"/>
                  <c:y val="-8.2220949589265036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9B-494E-B502-B122C699D522}"/>
                </c:ext>
              </c:extLst>
            </c:dLbl>
            <c:dLbl>
              <c:idx val="4"/>
              <c:layout>
                <c:manualLayout>
                  <c:x val="9.3902996500437444E-2"/>
                  <c:y val="-7.18348069544067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9B-494E-B502-B122C699D522}"/>
                </c:ext>
              </c:extLst>
            </c:dLbl>
            <c:dLbl>
              <c:idx val="5"/>
              <c:layout>
                <c:manualLayout>
                  <c:x val="-1.6585083114610672E-2"/>
                  <c:y val="-2.0210211668300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9B-494E-B502-B122C699D522}"/>
                </c:ext>
              </c:extLst>
            </c:dLbl>
            <c:dLbl>
              <c:idx val="6"/>
              <c:layout>
                <c:manualLayout>
                  <c:x val="0.18867913385826771"/>
                  <c:y val="2.0654597090015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9B-494E-B502-B122C699D52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Demographics!$A$31:$A$37</c:f>
              <c:strCache>
                <c:ptCount val="7"/>
                <c:pt idx="0">
                  <c:v>White Alone</c:v>
                </c:pt>
                <c:pt idx="1">
                  <c:v>American Indian and Alaska Native Alone</c:v>
                </c:pt>
                <c:pt idx="2">
                  <c:v>Two or More Races</c:v>
                </c:pt>
                <c:pt idx="3">
                  <c:v>Black or African American Alone</c:v>
                </c:pt>
                <c:pt idx="4">
                  <c:v>Asian Alone</c:v>
                </c:pt>
                <c:pt idx="5">
                  <c:v>Native Hawaiian and Other Pacific Islander Alone</c:v>
                </c:pt>
                <c:pt idx="6">
                  <c:v>Some Other Race Alone</c:v>
                </c:pt>
              </c:strCache>
            </c:strRef>
          </c:cat>
          <c:val>
            <c:numRef>
              <c:f>Demographics!$B$31:$B$37</c:f>
              <c:numCache>
                <c:formatCode>0.00%</c:formatCode>
                <c:ptCount val="7"/>
                <c:pt idx="0">
                  <c:v>0.70699999999999996</c:v>
                </c:pt>
                <c:pt idx="1">
                  <c:v>0.14199999999999999</c:v>
                </c:pt>
                <c:pt idx="2">
                  <c:v>7.9000000000000001E-2</c:v>
                </c:pt>
                <c:pt idx="3">
                  <c:v>0.06</c:v>
                </c:pt>
                <c:pt idx="4">
                  <c:v>0.01</c:v>
                </c:pt>
                <c:pt idx="5">
                  <c:v>1E-3</c:v>
                </c:pt>
                <c:pt idx="6">
                  <c:v>1E-3</c:v>
                </c:pt>
              </c:numCache>
            </c:numRef>
          </c:val>
          <c:extLst>
            <c:ext xmlns:c16="http://schemas.microsoft.com/office/drawing/2014/chart" uri="{C3380CC4-5D6E-409C-BE32-E72D297353CC}">
              <c16:uniqueId val="{00000000-A49B-494E-B502-B122C699D52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67084481141433849"/>
          <c:w val="0.69635389326334218"/>
          <c:h val="0.317712160979877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Location Quotient for Chippewa County, March 2021</a:t>
            </a:r>
          </a:p>
        </c:rich>
      </c:tx>
      <c:layout>
        <c:manualLayout>
          <c:xMode val="edge"/>
          <c:yMode val="edge"/>
          <c:x val="9.166661714455504E-2"/>
          <c:y val="2.04342191111436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BLS LQ</c:v>
          </c:tx>
          <c:spPr>
            <a:solidFill>
              <a:schemeClr val="accent2"/>
            </a:solidFill>
            <a:ln>
              <a:noFill/>
            </a:ln>
            <a:effectLst/>
          </c:spPr>
          <c:invertIfNegative val="0"/>
          <c:cat>
            <c:strRef>
              <c:f>LQ!$Z$20:$Z$33</c:f>
              <c:strCache>
                <c:ptCount val="14"/>
                <c:pt idx="0">
                  <c:v>Construction</c:v>
                </c:pt>
                <c:pt idx="1">
                  <c:v>Manufacturing</c:v>
                </c:pt>
                <c:pt idx="2">
                  <c:v>Retail trade</c:v>
                </c:pt>
                <c:pt idx="3">
                  <c:v>Transportation and warehousing</c:v>
                </c:pt>
                <c:pt idx="4">
                  <c:v>Information</c:v>
                </c:pt>
                <c:pt idx="5">
                  <c:v>Finance and insurance</c:v>
                </c:pt>
                <c:pt idx="6">
                  <c:v>Real estate and rental and leasing</c:v>
                </c:pt>
                <c:pt idx="7">
                  <c:v>Professional and technical services</c:v>
                </c:pt>
                <c:pt idx="8">
                  <c:v>Educational services</c:v>
                </c:pt>
                <c:pt idx="9">
                  <c:v>Health care and social assistance</c:v>
                </c:pt>
                <c:pt idx="10">
                  <c:v>Arts, entertainment, and recreation</c:v>
                </c:pt>
                <c:pt idx="11">
                  <c:v>Accommodation and food services</c:v>
                </c:pt>
                <c:pt idx="12">
                  <c:v>Other services, except public administration</c:v>
                </c:pt>
                <c:pt idx="13">
                  <c:v>Unclassified</c:v>
                </c:pt>
              </c:strCache>
            </c:strRef>
          </c:cat>
          <c:val>
            <c:numRef>
              <c:f>LQ!$AB$20:$AB$33</c:f>
              <c:numCache>
                <c:formatCode>General</c:formatCode>
                <c:ptCount val="14"/>
                <c:pt idx="0">
                  <c:v>0.42</c:v>
                </c:pt>
                <c:pt idx="1">
                  <c:v>0.54</c:v>
                </c:pt>
                <c:pt idx="2">
                  <c:v>1.18</c:v>
                </c:pt>
                <c:pt idx="3">
                  <c:v>0.51</c:v>
                </c:pt>
                <c:pt idx="4">
                  <c:v>0.35</c:v>
                </c:pt>
                <c:pt idx="5">
                  <c:v>0.6</c:v>
                </c:pt>
                <c:pt idx="6">
                  <c:v>0.3</c:v>
                </c:pt>
                <c:pt idx="7">
                  <c:v>0.32</c:v>
                </c:pt>
                <c:pt idx="8">
                  <c:v>0.19</c:v>
                </c:pt>
                <c:pt idx="9">
                  <c:v>0.53</c:v>
                </c:pt>
                <c:pt idx="10">
                  <c:v>0.43</c:v>
                </c:pt>
                <c:pt idx="11">
                  <c:v>0.87</c:v>
                </c:pt>
                <c:pt idx="12">
                  <c:v>0.69</c:v>
                </c:pt>
                <c:pt idx="13">
                  <c:v>0.92</c:v>
                </c:pt>
              </c:numCache>
            </c:numRef>
          </c:val>
          <c:extLst>
            <c:ext xmlns:c16="http://schemas.microsoft.com/office/drawing/2014/chart" uri="{C3380CC4-5D6E-409C-BE32-E72D297353CC}">
              <c16:uniqueId val="{00000001-4054-4C92-AEEA-6413AF2D7C94}"/>
            </c:ext>
          </c:extLst>
        </c:ser>
        <c:dLbls>
          <c:showLegendKey val="0"/>
          <c:showVal val="0"/>
          <c:showCatName val="0"/>
          <c:showSerName val="0"/>
          <c:showPercent val="0"/>
          <c:showBubbleSize val="0"/>
        </c:dLbls>
        <c:gapWidth val="219"/>
        <c:overlap val="-27"/>
        <c:axId val="350596208"/>
        <c:axId val="350589552"/>
      </c:barChart>
      <c:lineChart>
        <c:grouping val="standard"/>
        <c:varyColors val="0"/>
        <c:ser>
          <c:idx val="2"/>
          <c:order val="1"/>
          <c:tx>
            <c:v> </c:v>
          </c:tx>
          <c:spPr>
            <a:ln w="28575" cap="rnd">
              <a:solidFill>
                <a:schemeClr val="accent3"/>
              </a:solidFill>
              <a:round/>
            </a:ln>
            <a:effectLst/>
          </c:spPr>
          <c:marker>
            <c:symbol val="none"/>
          </c:marker>
          <c:cat>
            <c:strRef>
              <c:f>LQ!$Z$19:$Z$33</c:f>
              <c:strCache>
                <c:ptCount val="15"/>
                <c:pt idx="1">
                  <c:v>Construction</c:v>
                </c:pt>
                <c:pt idx="2">
                  <c:v>Manufacturing</c:v>
                </c:pt>
                <c:pt idx="3">
                  <c:v>Retail trade</c:v>
                </c:pt>
                <c:pt idx="4">
                  <c:v>Transportation and warehousing</c:v>
                </c:pt>
                <c:pt idx="5">
                  <c:v>Information</c:v>
                </c:pt>
                <c:pt idx="6">
                  <c:v>Finance and insurance</c:v>
                </c:pt>
                <c:pt idx="7">
                  <c:v>Real estate and rental and leasing</c:v>
                </c:pt>
                <c:pt idx="8">
                  <c:v>Professional and technical services</c:v>
                </c:pt>
                <c:pt idx="9">
                  <c:v>Educational services</c:v>
                </c:pt>
                <c:pt idx="10">
                  <c:v>Health care and social assistance</c:v>
                </c:pt>
                <c:pt idx="11">
                  <c:v>Arts, entertainment, and recreation</c:v>
                </c:pt>
                <c:pt idx="12">
                  <c:v>Accommodation and food services</c:v>
                </c:pt>
                <c:pt idx="13">
                  <c:v>Other services, except public administration</c:v>
                </c:pt>
                <c:pt idx="14">
                  <c:v>Unclassified</c:v>
                </c:pt>
              </c:strCache>
            </c:strRef>
          </c:cat>
          <c:val>
            <c:numRef>
              <c:f>LQ!$AC$20:$AC$33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mooth val="0"/>
          <c:extLst>
            <c:ext xmlns:c16="http://schemas.microsoft.com/office/drawing/2014/chart" uri="{C3380CC4-5D6E-409C-BE32-E72D297353CC}">
              <c16:uniqueId val="{00000002-4054-4C92-AEEA-6413AF2D7C94}"/>
            </c:ext>
          </c:extLst>
        </c:ser>
        <c:dLbls>
          <c:showLegendKey val="0"/>
          <c:showVal val="0"/>
          <c:showCatName val="0"/>
          <c:showSerName val="0"/>
          <c:showPercent val="0"/>
          <c:showBubbleSize val="0"/>
        </c:dLbls>
        <c:marker val="1"/>
        <c:smooth val="0"/>
        <c:axId val="350596208"/>
        <c:axId val="350589552"/>
      </c:lineChart>
      <c:catAx>
        <c:axId val="35059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589552"/>
        <c:crosses val="autoZero"/>
        <c:auto val="1"/>
        <c:lblAlgn val="ctr"/>
        <c:lblOffset val="100"/>
        <c:noMultiLvlLbl val="0"/>
      </c:catAx>
      <c:valAx>
        <c:axId val="350589552"/>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Employment Location Quotient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596208"/>
        <c:crosses val="autoZero"/>
        <c:crossBetween val="between"/>
      </c:valAx>
      <c:spPr>
        <a:noFill/>
        <a:ln>
          <a:noFill/>
        </a:ln>
        <a:effectLst/>
      </c:spPr>
    </c:plotArea>
    <c:legend>
      <c:legendPos val="b"/>
      <c:layout>
        <c:manualLayout>
          <c:xMode val="edge"/>
          <c:yMode val="edge"/>
          <c:x val="0.23470846332887635"/>
          <c:y val="0.90847132464959468"/>
          <c:w val="0.5305830733422473"/>
          <c:h val="5.74716434984992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
            </a:r>
            <a:r>
              <a:rPr lang="en-US" baseline="0"/>
              <a:t> Employed vs. % of Wages in Sub-Sector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LQ!$C$91</c:f>
              <c:strCache>
                <c:ptCount val="1"/>
                <c:pt idx="0">
                  <c:v>% of Wages</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1A-1B42-442F-B576-7CCACD44A471}"/>
                </c:ext>
              </c:extLst>
            </c:dLbl>
            <c:dLbl>
              <c:idx val="1"/>
              <c:layout>
                <c:manualLayout>
                  <c:x val="0.19242942193201448"/>
                  <c:y val="4.2338739915575067E-2"/>
                </c:manualLayout>
              </c:layout>
              <c:tx>
                <c:rich>
                  <a:bodyPr/>
                  <a:lstStyle/>
                  <a:p>
                    <a:fld id="{8443144F-B107-4C7B-9594-8A402279BF5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1B42-442F-B576-7CCACD44A471}"/>
                </c:ext>
              </c:extLst>
            </c:dLbl>
            <c:dLbl>
              <c:idx val="2"/>
              <c:delete val="1"/>
              <c:extLst>
                <c:ext xmlns:c15="http://schemas.microsoft.com/office/drawing/2012/chart" uri="{CE6537A1-D6FC-4f65-9D91-7224C49458BB}"/>
                <c:ext xmlns:c16="http://schemas.microsoft.com/office/drawing/2014/chart" uri="{C3380CC4-5D6E-409C-BE32-E72D297353CC}">
                  <c16:uniqueId val="{00000019-1B42-442F-B576-7CCACD44A471}"/>
                </c:ext>
              </c:extLst>
            </c:dLbl>
            <c:dLbl>
              <c:idx val="3"/>
              <c:layout>
                <c:manualLayout>
                  <c:x val="0.18637987324755129"/>
                  <c:y val="0.13034435211727566"/>
                </c:manualLayout>
              </c:layout>
              <c:tx>
                <c:rich>
                  <a:bodyPr/>
                  <a:lstStyle/>
                  <a:p>
                    <a:fld id="{AD807476-BB07-4985-B72F-10423034DF0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1B42-442F-B576-7CCACD44A471}"/>
                </c:ext>
              </c:extLst>
            </c:dLbl>
            <c:dLbl>
              <c:idx val="4"/>
              <c:layout>
                <c:manualLayout>
                  <c:x val="-0.15483878539572798"/>
                  <c:y val="-0.14530522394378123"/>
                </c:manualLayout>
              </c:layout>
              <c:tx>
                <c:rich>
                  <a:bodyPr/>
                  <a:lstStyle/>
                  <a:p>
                    <a:fld id="{3DE44F88-8EED-4DEE-88A2-3E1EDC76D0F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1B42-442F-B576-7CCACD44A471}"/>
                </c:ext>
              </c:extLst>
            </c:dLbl>
            <c:dLbl>
              <c:idx val="5"/>
              <c:delete val="1"/>
              <c:extLst>
                <c:ext xmlns:c15="http://schemas.microsoft.com/office/drawing/2012/chart" uri="{CE6537A1-D6FC-4f65-9D91-7224C49458BB}"/>
                <c:ext xmlns:c16="http://schemas.microsoft.com/office/drawing/2014/chart" uri="{C3380CC4-5D6E-409C-BE32-E72D297353CC}">
                  <c16:uniqueId val="{0000001F-1B42-442F-B576-7CCACD44A471}"/>
                </c:ext>
              </c:extLst>
            </c:dLbl>
            <c:dLbl>
              <c:idx val="6"/>
              <c:delete val="1"/>
              <c:extLst>
                <c:ext xmlns:c15="http://schemas.microsoft.com/office/drawing/2012/chart" uri="{CE6537A1-D6FC-4f65-9D91-7224C49458BB}"/>
                <c:ext xmlns:c16="http://schemas.microsoft.com/office/drawing/2014/chart" uri="{C3380CC4-5D6E-409C-BE32-E72D297353CC}">
                  <c16:uniqueId val="{0000001E-1B42-442F-B576-7CCACD44A471}"/>
                </c:ext>
              </c:extLst>
            </c:dLbl>
            <c:dLbl>
              <c:idx val="7"/>
              <c:delete val="1"/>
              <c:extLst>
                <c:ext xmlns:c15="http://schemas.microsoft.com/office/drawing/2012/chart" uri="{CE6537A1-D6FC-4f65-9D91-7224C49458BB}"/>
                <c:ext xmlns:c16="http://schemas.microsoft.com/office/drawing/2014/chart" uri="{C3380CC4-5D6E-409C-BE32-E72D297353CC}">
                  <c16:uniqueId val="{0000001B-1B42-442F-B576-7CCACD44A471}"/>
                </c:ext>
              </c:extLst>
            </c:dLbl>
            <c:dLbl>
              <c:idx val="8"/>
              <c:delete val="1"/>
              <c:extLst>
                <c:ext xmlns:c15="http://schemas.microsoft.com/office/drawing/2012/chart" uri="{CE6537A1-D6FC-4f65-9D91-7224C49458BB}"/>
                <c:ext xmlns:c16="http://schemas.microsoft.com/office/drawing/2014/chart" uri="{C3380CC4-5D6E-409C-BE32-E72D297353CC}">
                  <c16:uniqueId val="{00000016-1B42-442F-B576-7CCACD44A471}"/>
                </c:ext>
              </c:extLst>
            </c:dLbl>
            <c:dLbl>
              <c:idx val="9"/>
              <c:delete val="1"/>
              <c:extLst>
                <c:ext xmlns:c15="http://schemas.microsoft.com/office/drawing/2012/chart" uri="{CE6537A1-D6FC-4f65-9D91-7224C49458BB}"/>
                <c:ext xmlns:c16="http://schemas.microsoft.com/office/drawing/2014/chart" uri="{C3380CC4-5D6E-409C-BE32-E72D297353CC}">
                  <c16:uniqueId val="{00000018-1B42-442F-B576-7CCACD44A471}"/>
                </c:ext>
              </c:extLst>
            </c:dLbl>
            <c:dLbl>
              <c:idx val="10"/>
              <c:delete val="1"/>
              <c:extLst>
                <c:ext xmlns:c15="http://schemas.microsoft.com/office/drawing/2012/chart" uri="{CE6537A1-D6FC-4f65-9D91-7224C49458BB}"/>
                <c:ext xmlns:c16="http://schemas.microsoft.com/office/drawing/2014/chart" uri="{C3380CC4-5D6E-409C-BE32-E72D297353CC}">
                  <c16:uniqueId val="{00000015-1B42-442F-B576-7CCACD44A471}"/>
                </c:ext>
              </c:extLst>
            </c:dLbl>
            <c:dLbl>
              <c:idx val="11"/>
              <c:layout>
                <c:manualLayout>
                  <c:x val="-8.7507628619593381E-2"/>
                  <c:y val="0.12072765097911142"/>
                </c:manualLayout>
              </c:layout>
              <c:tx>
                <c:rich>
                  <a:bodyPr/>
                  <a:lstStyle/>
                  <a:p>
                    <a:fld id="{598944E3-3B0E-4FF2-8E1E-AED1A58C7FA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B42-442F-B576-7CCACD44A471}"/>
                </c:ext>
              </c:extLst>
            </c:dLbl>
            <c:dLbl>
              <c:idx val="12"/>
              <c:delete val="1"/>
              <c:extLst>
                <c:ext xmlns:c15="http://schemas.microsoft.com/office/drawing/2012/chart" uri="{CE6537A1-D6FC-4f65-9D91-7224C49458BB}"/>
                <c:ext xmlns:c16="http://schemas.microsoft.com/office/drawing/2014/chart" uri="{C3380CC4-5D6E-409C-BE32-E72D297353CC}">
                  <c16:uniqueId val="{00000014-1B42-442F-B576-7CCACD44A471}"/>
                </c:ext>
              </c:extLst>
            </c:dLbl>
            <c:dLbl>
              <c:idx val="13"/>
              <c:delete val="1"/>
              <c:extLst>
                <c:ext xmlns:c15="http://schemas.microsoft.com/office/drawing/2012/chart" uri="{CE6537A1-D6FC-4f65-9D91-7224C49458BB}"/>
                <c:ext xmlns:c16="http://schemas.microsoft.com/office/drawing/2014/chart" uri="{C3380CC4-5D6E-409C-BE32-E72D297353CC}">
                  <c16:uniqueId val="{00000017-1B42-442F-B576-7CCACD44A471}"/>
                </c:ext>
              </c:extLst>
            </c:dLbl>
            <c:dLbl>
              <c:idx val="14"/>
              <c:delete val="1"/>
              <c:extLst>
                <c:ext xmlns:c15="http://schemas.microsoft.com/office/drawing/2012/chart" uri="{CE6537A1-D6FC-4f65-9D91-7224C49458BB}"/>
                <c:ext xmlns:c16="http://schemas.microsoft.com/office/drawing/2014/chart" uri="{C3380CC4-5D6E-409C-BE32-E72D297353CC}">
                  <c16:uniqueId val="{00000013-1B42-442F-B576-7CCACD44A471}"/>
                </c:ext>
              </c:extLst>
            </c:dLbl>
            <c:dLbl>
              <c:idx val="15"/>
              <c:delete val="1"/>
              <c:extLst>
                <c:ext xmlns:c15="http://schemas.microsoft.com/office/drawing/2012/chart" uri="{CE6537A1-D6FC-4f65-9D91-7224C49458BB}"/>
                <c:ext xmlns:c16="http://schemas.microsoft.com/office/drawing/2014/chart" uri="{C3380CC4-5D6E-409C-BE32-E72D297353CC}">
                  <c16:uniqueId val="{00000011-1B42-442F-B576-7CCACD44A471}"/>
                </c:ext>
              </c:extLst>
            </c:dLbl>
            <c:dLbl>
              <c:idx val="16"/>
              <c:layout>
                <c:manualLayout>
                  <c:x val="-0.21792114695340503"/>
                  <c:y val="-0.23263895249315197"/>
                </c:manualLayout>
              </c:layout>
              <c:tx>
                <c:rich>
                  <a:bodyPr/>
                  <a:lstStyle/>
                  <a:p>
                    <a:fld id="{82FD3C22-9BF9-4589-9812-1A649EF9119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B42-442F-B576-7CCACD44A471}"/>
                </c:ext>
              </c:extLst>
            </c:dLbl>
            <c:dLbl>
              <c:idx val="17"/>
              <c:delete val="1"/>
              <c:extLst>
                <c:ext xmlns:c15="http://schemas.microsoft.com/office/drawing/2012/chart" uri="{CE6537A1-D6FC-4f65-9D91-7224C49458BB}"/>
                <c:ext xmlns:c16="http://schemas.microsoft.com/office/drawing/2014/chart" uri="{C3380CC4-5D6E-409C-BE32-E72D297353CC}">
                  <c16:uniqueId val="{00000012-1B42-442F-B576-7CCACD44A471}"/>
                </c:ext>
              </c:extLst>
            </c:dLbl>
            <c:dLbl>
              <c:idx val="18"/>
              <c:layout>
                <c:manualLayout>
                  <c:x val="-6.0215053763440864E-2"/>
                  <c:y val="-0.26041673786546859"/>
                </c:manualLayout>
              </c:layout>
              <c:tx>
                <c:rich>
                  <a:bodyPr/>
                  <a:lstStyle/>
                  <a:p>
                    <a:fld id="{AFA591FC-D918-4811-9833-53530CE57AB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B42-442F-B576-7CCACD44A471}"/>
                </c:ext>
              </c:extLst>
            </c:dLbl>
            <c:dLbl>
              <c:idx val="19"/>
              <c:delete val="1"/>
              <c:extLst>
                <c:ext xmlns:c15="http://schemas.microsoft.com/office/drawing/2012/chart" uri="{CE6537A1-D6FC-4f65-9D91-7224C49458BB}"/>
                <c:ext xmlns:c16="http://schemas.microsoft.com/office/drawing/2014/chart" uri="{C3380CC4-5D6E-409C-BE32-E72D297353CC}">
                  <c16:uniqueId val="{00000010-1B42-442F-B576-7CCACD44A471}"/>
                </c:ext>
              </c:extLst>
            </c:dLbl>
            <c:dLbl>
              <c:idx val="20"/>
              <c:delete val="1"/>
              <c:extLst>
                <c:ext xmlns:c15="http://schemas.microsoft.com/office/drawing/2012/chart" uri="{CE6537A1-D6FC-4f65-9D91-7224C49458BB}"/>
                <c:ext xmlns:c16="http://schemas.microsoft.com/office/drawing/2014/chart" uri="{C3380CC4-5D6E-409C-BE32-E72D297353CC}">
                  <c16:uniqueId val="{0000000F-1B42-442F-B576-7CCACD44A471}"/>
                </c:ext>
              </c:extLst>
            </c:dLbl>
            <c:dLbl>
              <c:idx val="21"/>
              <c:layout>
                <c:manualLayout>
                  <c:x val="4.8745519713261652E-2"/>
                  <c:y val="-0.24652784517931031"/>
                </c:manualLayout>
              </c:layout>
              <c:tx>
                <c:rich>
                  <a:bodyPr/>
                  <a:lstStyle/>
                  <a:p>
                    <a:fld id="{016D1D45-8425-4B84-BD48-1F8DE9FA0BE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1B42-442F-B576-7CCACD44A471}"/>
                </c:ext>
              </c:extLst>
            </c:dLbl>
            <c:dLbl>
              <c:idx val="22"/>
              <c:layout>
                <c:manualLayout>
                  <c:x val="2.5806451612903122E-2"/>
                  <c:y val="-4.1666678058475036E-2"/>
                </c:manualLayout>
              </c:layout>
              <c:tx>
                <c:rich>
                  <a:bodyPr/>
                  <a:lstStyle/>
                  <a:p>
                    <a:fld id="{DE82E9AE-6427-4D0D-8E06-1861BF0724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1B42-442F-B576-7CCACD44A471}"/>
                </c:ext>
              </c:extLst>
            </c:dLbl>
            <c:dLbl>
              <c:idx val="23"/>
              <c:delete val="1"/>
              <c:extLst>
                <c:ext xmlns:c15="http://schemas.microsoft.com/office/drawing/2012/chart" uri="{CE6537A1-D6FC-4f65-9D91-7224C49458BB}"/>
                <c:ext xmlns:c16="http://schemas.microsoft.com/office/drawing/2014/chart" uri="{C3380CC4-5D6E-409C-BE32-E72D297353CC}">
                  <c16:uniqueId val="{0000000D-1B42-442F-B576-7CCACD44A471}"/>
                </c:ext>
              </c:extLst>
            </c:dLbl>
            <c:dLbl>
              <c:idx val="24"/>
              <c:layout>
                <c:manualLayout>
                  <c:x val="-5.1612903225806452E-2"/>
                  <c:y val="6.2500017087712453E-2"/>
                </c:manualLayout>
              </c:layout>
              <c:tx>
                <c:rich>
                  <a:bodyPr/>
                  <a:lstStyle/>
                  <a:p>
                    <a:fld id="{273CFA49-8F81-40A1-9A61-EA0EA33F107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1B42-442F-B576-7CCACD44A471}"/>
                </c:ext>
              </c:extLst>
            </c:dLbl>
            <c:dLbl>
              <c:idx val="25"/>
              <c:layout>
                <c:manualLayout>
                  <c:x val="2.1243198258754242E-2"/>
                  <c:y val="0.10269458253202221"/>
                </c:manualLayout>
              </c:layout>
              <c:tx>
                <c:rich>
                  <a:bodyPr/>
                  <a:lstStyle/>
                  <a:p>
                    <a:fld id="{D6EAD20C-E778-46E0-990F-56B8A48D1D2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B42-442F-B576-7CCACD44A471}"/>
                </c:ext>
              </c:extLst>
            </c:dLbl>
            <c:dLbl>
              <c:idx val="26"/>
              <c:delete val="1"/>
              <c:extLst>
                <c:ext xmlns:c15="http://schemas.microsoft.com/office/drawing/2012/chart" uri="{CE6537A1-D6FC-4f65-9D91-7224C49458BB}"/>
                <c:ext xmlns:c16="http://schemas.microsoft.com/office/drawing/2014/chart" uri="{C3380CC4-5D6E-409C-BE32-E72D297353CC}">
                  <c16:uniqueId val="{0000000C-1B42-442F-B576-7CCACD44A471}"/>
                </c:ext>
              </c:extLst>
            </c:dLbl>
            <c:dLbl>
              <c:idx val="27"/>
              <c:delete val="1"/>
              <c:extLst>
                <c:ext xmlns:c15="http://schemas.microsoft.com/office/drawing/2012/chart" uri="{CE6537A1-D6FC-4f65-9D91-7224C49458BB}"/>
                <c:ext xmlns:c16="http://schemas.microsoft.com/office/drawing/2014/chart" uri="{C3380CC4-5D6E-409C-BE32-E72D297353CC}">
                  <c16:uniqueId val="{0000000B-1B42-442F-B576-7CCACD44A471}"/>
                </c:ext>
              </c:extLst>
            </c:dLbl>
            <c:dLbl>
              <c:idx val="28"/>
              <c:delete val="1"/>
              <c:extLst>
                <c:ext xmlns:c15="http://schemas.microsoft.com/office/drawing/2012/chart" uri="{CE6537A1-D6FC-4f65-9D91-7224C49458BB}"/>
                <c:ext xmlns:c16="http://schemas.microsoft.com/office/drawing/2014/chart" uri="{C3380CC4-5D6E-409C-BE32-E72D297353CC}">
                  <c16:uniqueId val="{0000000A-1B42-442F-B576-7CCACD44A471}"/>
                </c:ext>
              </c:extLst>
            </c:dLbl>
            <c:dLbl>
              <c:idx val="29"/>
              <c:delete val="1"/>
              <c:extLst>
                <c:ext xmlns:c15="http://schemas.microsoft.com/office/drawing/2012/chart" uri="{CE6537A1-D6FC-4f65-9D91-7224C49458BB}"/>
                <c:ext xmlns:c16="http://schemas.microsoft.com/office/drawing/2014/chart" uri="{C3380CC4-5D6E-409C-BE32-E72D297353CC}">
                  <c16:uniqueId val="{0000000E-1B42-442F-B576-7CCACD44A471}"/>
                </c:ext>
              </c:extLst>
            </c:dLbl>
            <c:dLbl>
              <c:idx val="30"/>
              <c:delete val="1"/>
              <c:extLst>
                <c:ext xmlns:c15="http://schemas.microsoft.com/office/drawing/2012/chart" uri="{CE6537A1-D6FC-4f65-9D91-7224C49458BB}"/>
                <c:ext xmlns:c16="http://schemas.microsoft.com/office/drawing/2014/chart" uri="{C3380CC4-5D6E-409C-BE32-E72D297353CC}">
                  <c16:uniqueId val="{00000009-1B42-442F-B576-7CCACD44A4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LQ!$B$92:$B$122</c:f>
              <c:numCache>
                <c:formatCode>0.00%</c:formatCode>
                <c:ptCount val="31"/>
                <c:pt idx="0">
                  <c:v>4.9436745279196042E-3</c:v>
                </c:pt>
                <c:pt idx="1">
                  <c:v>3.833373855255693E-2</c:v>
                </c:pt>
                <c:pt idx="2">
                  <c:v>4.052192235999676E-3</c:v>
                </c:pt>
                <c:pt idx="3">
                  <c:v>3.4119458627117273E-2</c:v>
                </c:pt>
                <c:pt idx="4">
                  <c:v>3.6793905502877054E-2</c:v>
                </c:pt>
                <c:pt idx="5">
                  <c:v>2.9013696409757678E-2</c:v>
                </c:pt>
                <c:pt idx="6">
                  <c:v>2.0098873490558392E-2</c:v>
                </c:pt>
                <c:pt idx="7">
                  <c:v>2.2692276521598186E-2</c:v>
                </c:pt>
                <c:pt idx="8">
                  <c:v>1.936947888807845E-2</c:v>
                </c:pt>
                <c:pt idx="9">
                  <c:v>5.7541129751195394E-3</c:v>
                </c:pt>
                <c:pt idx="10">
                  <c:v>1.3291190534078937E-2</c:v>
                </c:pt>
                <c:pt idx="11">
                  <c:v>0.17481157306102602</c:v>
                </c:pt>
                <c:pt idx="12">
                  <c:v>1.8559040440878517E-2</c:v>
                </c:pt>
                <c:pt idx="13">
                  <c:v>4.133236080719669E-3</c:v>
                </c:pt>
                <c:pt idx="14">
                  <c:v>7.7802090931193774E-3</c:v>
                </c:pt>
                <c:pt idx="15">
                  <c:v>6.9697706459194422E-3</c:v>
                </c:pt>
                <c:pt idx="16">
                  <c:v>5.5190858254315585E-2</c:v>
                </c:pt>
                <c:pt idx="17">
                  <c:v>1.4182672825998865E-2</c:v>
                </c:pt>
                <c:pt idx="18">
                  <c:v>6.0944971229435124E-2</c:v>
                </c:pt>
                <c:pt idx="19">
                  <c:v>1.6451900478158685E-2</c:v>
                </c:pt>
                <c:pt idx="20">
                  <c:v>1.0616743658319151E-2</c:v>
                </c:pt>
                <c:pt idx="21">
                  <c:v>6.7347434962314615E-2</c:v>
                </c:pt>
                <c:pt idx="22">
                  <c:v>9.1984763757192639E-2</c:v>
                </c:pt>
                <c:pt idx="23">
                  <c:v>8.5096036955993187E-3</c:v>
                </c:pt>
                <c:pt idx="24">
                  <c:v>3.7847475484236975E-2</c:v>
                </c:pt>
                <c:pt idx="25">
                  <c:v>0.13745036064510902</c:v>
                </c:pt>
                <c:pt idx="26">
                  <c:v>2.1152443471918306E-2</c:v>
                </c:pt>
                <c:pt idx="27">
                  <c:v>1.8640084285598508E-2</c:v>
                </c:pt>
                <c:pt idx="28">
                  <c:v>1.1913445173839047E-2</c:v>
                </c:pt>
                <c:pt idx="29">
                  <c:v>2.9175784099197666E-3</c:v>
                </c:pt>
                <c:pt idx="30">
                  <c:v>4.133236080719669E-3</c:v>
                </c:pt>
              </c:numCache>
            </c:numRef>
          </c:xVal>
          <c:yVal>
            <c:numRef>
              <c:f>LQ!$C$92:$C$122</c:f>
              <c:numCache>
                <c:formatCode>0.00%</c:formatCode>
                <c:ptCount val="31"/>
                <c:pt idx="0">
                  <c:v>6.9465348360778067E-3</c:v>
                </c:pt>
                <c:pt idx="1">
                  <c:v>5.8136029905947989E-2</c:v>
                </c:pt>
                <c:pt idx="2">
                  <c:v>6.7020576498201551E-3</c:v>
                </c:pt>
                <c:pt idx="3">
                  <c:v>5.2575288921190039E-2</c:v>
                </c:pt>
                <c:pt idx="4">
                  <c:v>5.2072988825203753E-2</c:v>
                </c:pt>
                <c:pt idx="5">
                  <c:v>3.4661760014799002E-2</c:v>
                </c:pt>
                <c:pt idx="6">
                  <c:v>2.8510273496758637E-2</c:v>
                </c:pt>
                <c:pt idx="7">
                  <c:v>2.5074761782266822E-2</c:v>
                </c:pt>
                <c:pt idx="8">
                  <c:v>1.9898302156373865E-2</c:v>
                </c:pt>
                <c:pt idx="9">
                  <c:v>3.0441972622809303E-3</c:v>
                </c:pt>
                <c:pt idx="10">
                  <c:v>6.730087099886462E-3</c:v>
                </c:pt>
                <c:pt idx="11">
                  <c:v>0.15400100329649663</c:v>
                </c:pt>
                <c:pt idx="12">
                  <c:v>1.6793037059187152E-2</c:v>
                </c:pt>
                <c:pt idx="13">
                  <c:v>4.5383007511275077E-3</c:v>
                </c:pt>
                <c:pt idx="14">
                  <c:v>9.7916440950113967E-3</c:v>
                </c:pt>
                <c:pt idx="15">
                  <c:v>1.2737858359263719E-2</c:v>
                </c:pt>
                <c:pt idx="16">
                  <c:v>7.8579928567100887E-2</c:v>
                </c:pt>
                <c:pt idx="17">
                  <c:v>2.0502359105354848E-2</c:v>
                </c:pt>
                <c:pt idx="18">
                  <c:v>8.4999221556643814E-2</c:v>
                </c:pt>
                <c:pt idx="19">
                  <c:v>1.4511398654462888E-2</c:v>
                </c:pt>
                <c:pt idx="20">
                  <c:v>6.7740010485827559E-3</c:v>
                </c:pt>
                <c:pt idx="21">
                  <c:v>5.7148755139046999E-2</c:v>
                </c:pt>
                <c:pt idx="22">
                  <c:v>7.4295025023059971E-2</c:v>
                </c:pt>
                <c:pt idx="23">
                  <c:v>1.154820204286317E-2</c:v>
                </c:pt>
                <c:pt idx="24">
                  <c:v>2.6505979124269406E-2</c:v>
                </c:pt>
                <c:pt idx="25">
                  <c:v>7.7267896426481839E-2</c:v>
                </c:pt>
                <c:pt idx="26">
                  <c:v>2.5380958651106216E-2</c:v>
                </c:pt>
                <c:pt idx="27">
                  <c:v>1.1327225680712521E-2</c:v>
                </c:pt>
                <c:pt idx="28">
                  <c:v>6.2891979165301502E-3</c:v>
                </c:pt>
                <c:pt idx="29">
                  <c:v>1.7799558486415186E-3</c:v>
                </c:pt>
                <c:pt idx="30">
                  <c:v>1.0875769703451162E-2</c:v>
                </c:pt>
              </c:numCache>
            </c:numRef>
          </c:yVal>
          <c:smooth val="0"/>
          <c:extLst>
            <c:ext xmlns:c15="http://schemas.microsoft.com/office/drawing/2012/chart" uri="{02D57815-91ED-43cb-92C2-25804820EDAC}">
              <c15:datalabelsRange>
                <c15:f>LQ!$A$92:$A$122</c15:f>
                <c15:dlblRangeCache>
                  <c:ptCount val="31"/>
                  <c:pt idx="0">
                    <c:v>Forestry and logging</c:v>
                  </c:pt>
                  <c:pt idx="1">
                    <c:v>Specialty trade contractors</c:v>
                  </c:pt>
                  <c:pt idx="2">
                    <c:v>Beverage and tobacco product manufacturing</c:v>
                  </c:pt>
                  <c:pt idx="3">
                    <c:v>Merchant wholesalers, durable goods</c:v>
                  </c:pt>
                  <c:pt idx="4">
                    <c:v>Motor vehicle and parts dealers</c:v>
                  </c:pt>
                  <c:pt idx="5">
                    <c:v>Building material and garden supply stores</c:v>
                  </c:pt>
                  <c:pt idx="6">
                    <c:v>Food and beverage stores</c:v>
                  </c:pt>
                  <c:pt idx="7">
                    <c:v>Health and personal care stores</c:v>
                  </c:pt>
                  <c:pt idx="8">
                    <c:v>Gasoline stations</c:v>
                  </c:pt>
                  <c:pt idx="9">
                    <c:v>Clothing and clothing accessories stores</c:v>
                  </c:pt>
                  <c:pt idx="10">
                    <c:v>Sports, hobby, music instrument, book stores</c:v>
                  </c:pt>
                  <c:pt idx="11">
                    <c:v>General merchandise stores</c:v>
                  </c:pt>
                  <c:pt idx="12">
                    <c:v>Miscellaneous store retailers</c:v>
                  </c:pt>
                  <c:pt idx="13">
                    <c:v>Nonstore retailers</c:v>
                  </c:pt>
                  <c:pt idx="14">
                    <c:v>Truck transportation</c:v>
                  </c:pt>
                  <c:pt idx="15">
                    <c:v>Telecommunications</c:v>
                  </c:pt>
                  <c:pt idx="16">
                    <c:v>Credit intermediation and related activities</c:v>
                  </c:pt>
                  <c:pt idx="17">
                    <c:v>Insurance carriers and related activities</c:v>
                  </c:pt>
                  <c:pt idx="18">
                    <c:v>Professional and technical services</c:v>
                  </c:pt>
                  <c:pt idx="19">
                    <c:v>Administrative and support services</c:v>
                  </c:pt>
                  <c:pt idx="20">
                    <c:v>Educational services</c:v>
                  </c:pt>
                  <c:pt idx="21">
                    <c:v>Nursing and residential care facilities</c:v>
                  </c:pt>
                  <c:pt idx="22">
                    <c:v>Social assistance</c:v>
                  </c:pt>
                  <c:pt idx="23">
                    <c:v>Amusements, gambling, and recreation</c:v>
                  </c:pt>
                  <c:pt idx="24">
                    <c:v>Accommodation</c:v>
                  </c:pt>
                  <c:pt idx="25">
                    <c:v>Food services and drinking places</c:v>
                  </c:pt>
                  <c:pt idx="26">
                    <c:v>Repair and maintenance</c:v>
                  </c:pt>
                  <c:pt idx="27">
                    <c:v>Personal and laundry services</c:v>
                  </c:pt>
                  <c:pt idx="28">
                    <c:v>Membership associations and organizations</c:v>
                  </c:pt>
                  <c:pt idx="29">
                    <c:v>Private households</c:v>
                  </c:pt>
                  <c:pt idx="30">
                    <c:v>Unclassified</c:v>
                  </c:pt>
                </c15:dlblRangeCache>
              </c15:datalabelsRange>
            </c:ext>
            <c:ext xmlns:c16="http://schemas.microsoft.com/office/drawing/2014/chart" uri="{C3380CC4-5D6E-409C-BE32-E72D297353CC}">
              <c16:uniqueId val="{00000000-1B42-442F-B576-7CCACD44A471}"/>
            </c:ext>
          </c:extLst>
        </c:ser>
        <c:ser>
          <c:idx val="1"/>
          <c:order val="1"/>
          <c:tx>
            <c:strRef>
              <c:f>LQ!$D$91</c:f>
              <c:strCache>
                <c:ptCount val="1"/>
              </c:strCache>
            </c:strRef>
          </c:tx>
          <c:spPr>
            <a:ln w="1905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xVal>
            <c:numRef>
              <c:f>LQ!$B$92:$B$122</c:f>
              <c:numCache>
                <c:formatCode>0.00%</c:formatCode>
                <c:ptCount val="31"/>
                <c:pt idx="0">
                  <c:v>4.9436745279196042E-3</c:v>
                </c:pt>
                <c:pt idx="1">
                  <c:v>3.833373855255693E-2</c:v>
                </c:pt>
                <c:pt idx="2">
                  <c:v>4.052192235999676E-3</c:v>
                </c:pt>
                <c:pt idx="3">
                  <c:v>3.4119458627117273E-2</c:v>
                </c:pt>
                <c:pt idx="4">
                  <c:v>3.6793905502877054E-2</c:v>
                </c:pt>
                <c:pt idx="5">
                  <c:v>2.9013696409757678E-2</c:v>
                </c:pt>
                <c:pt idx="6">
                  <c:v>2.0098873490558392E-2</c:v>
                </c:pt>
                <c:pt idx="7">
                  <c:v>2.2692276521598186E-2</c:v>
                </c:pt>
                <c:pt idx="8">
                  <c:v>1.936947888807845E-2</c:v>
                </c:pt>
                <c:pt idx="9">
                  <c:v>5.7541129751195394E-3</c:v>
                </c:pt>
                <c:pt idx="10">
                  <c:v>1.3291190534078937E-2</c:v>
                </c:pt>
                <c:pt idx="11">
                  <c:v>0.17481157306102602</c:v>
                </c:pt>
                <c:pt idx="12">
                  <c:v>1.8559040440878517E-2</c:v>
                </c:pt>
                <c:pt idx="13">
                  <c:v>4.133236080719669E-3</c:v>
                </c:pt>
                <c:pt idx="14">
                  <c:v>7.7802090931193774E-3</c:v>
                </c:pt>
                <c:pt idx="15">
                  <c:v>6.9697706459194422E-3</c:v>
                </c:pt>
                <c:pt idx="16">
                  <c:v>5.5190858254315585E-2</c:v>
                </c:pt>
                <c:pt idx="17">
                  <c:v>1.4182672825998865E-2</c:v>
                </c:pt>
                <c:pt idx="18">
                  <c:v>6.0944971229435124E-2</c:v>
                </c:pt>
                <c:pt idx="19">
                  <c:v>1.6451900478158685E-2</c:v>
                </c:pt>
                <c:pt idx="20">
                  <c:v>1.0616743658319151E-2</c:v>
                </c:pt>
                <c:pt idx="21">
                  <c:v>6.7347434962314615E-2</c:v>
                </c:pt>
                <c:pt idx="22">
                  <c:v>9.1984763757192639E-2</c:v>
                </c:pt>
                <c:pt idx="23">
                  <c:v>8.5096036955993187E-3</c:v>
                </c:pt>
                <c:pt idx="24">
                  <c:v>3.7847475484236975E-2</c:v>
                </c:pt>
                <c:pt idx="25">
                  <c:v>0.13745036064510902</c:v>
                </c:pt>
                <c:pt idx="26">
                  <c:v>2.1152443471918306E-2</c:v>
                </c:pt>
                <c:pt idx="27">
                  <c:v>1.8640084285598508E-2</c:v>
                </c:pt>
                <c:pt idx="28">
                  <c:v>1.1913445173839047E-2</c:v>
                </c:pt>
                <c:pt idx="29">
                  <c:v>2.9175784099197666E-3</c:v>
                </c:pt>
                <c:pt idx="30">
                  <c:v>4.133236080719669E-3</c:v>
                </c:pt>
              </c:numCache>
            </c:numRef>
          </c:xVal>
          <c:yVal>
            <c:numRef>
              <c:f>LQ!$D$92:$D$122</c:f>
              <c:numCache>
                <c:formatCode>0.00%</c:formatCode>
                <c:ptCount val="31"/>
                <c:pt idx="0">
                  <c:v>4.9436745279196042E-3</c:v>
                </c:pt>
                <c:pt idx="1">
                  <c:v>3.833373855255693E-2</c:v>
                </c:pt>
                <c:pt idx="2">
                  <c:v>4.052192235999676E-3</c:v>
                </c:pt>
                <c:pt idx="3">
                  <c:v>3.4119458627117273E-2</c:v>
                </c:pt>
                <c:pt idx="4">
                  <c:v>3.6793905502877054E-2</c:v>
                </c:pt>
                <c:pt idx="5">
                  <c:v>2.9013696409757678E-2</c:v>
                </c:pt>
                <c:pt idx="6">
                  <c:v>2.0098873490558392E-2</c:v>
                </c:pt>
                <c:pt idx="7">
                  <c:v>2.2692276521598186E-2</c:v>
                </c:pt>
                <c:pt idx="8">
                  <c:v>1.936947888807845E-2</c:v>
                </c:pt>
                <c:pt idx="9">
                  <c:v>5.7541129751195394E-3</c:v>
                </c:pt>
                <c:pt idx="10">
                  <c:v>1.3291190534078937E-2</c:v>
                </c:pt>
                <c:pt idx="11">
                  <c:v>0.17481157306102602</c:v>
                </c:pt>
                <c:pt idx="12">
                  <c:v>1.8559040440878517E-2</c:v>
                </c:pt>
                <c:pt idx="13">
                  <c:v>4.133236080719669E-3</c:v>
                </c:pt>
                <c:pt idx="14">
                  <c:v>7.7802090931193774E-3</c:v>
                </c:pt>
                <c:pt idx="15">
                  <c:v>6.9697706459194422E-3</c:v>
                </c:pt>
                <c:pt idx="16">
                  <c:v>5.5190858254315585E-2</c:v>
                </c:pt>
                <c:pt idx="17">
                  <c:v>1.4182672825998865E-2</c:v>
                </c:pt>
                <c:pt idx="18">
                  <c:v>6.0944971229435124E-2</c:v>
                </c:pt>
                <c:pt idx="19">
                  <c:v>1.6451900478158685E-2</c:v>
                </c:pt>
                <c:pt idx="20">
                  <c:v>1.0616743658319151E-2</c:v>
                </c:pt>
                <c:pt idx="21">
                  <c:v>6.7347434962314615E-2</c:v>
                </c:pt>
                <c:pt idx="22">
                  <c:v>9.1984763757192639E-2</c:v>
                </c:pt>
                <c:pt idx="23">
                  <c:v>8.5096036955993187E-3</c:v>
                </c:pt>
                <c:pt idx="24">
                  <c:v>3.7847475484236975E-2</c:v>
                </c:pt>
                <c:pt idx="25">
                  <c:v>0.13745036064510902</c:v>
                </c:pt>
                <c:pt idx="26">
                  <c:v>2.1152443471918306E-2</c:v>
                </c:pt>
                <c:pt idx="27">
                  <c:v>1.8640084285598508E-2</c:v>
                </c:pt>
                <c:pt idx="28">
                  <c:v>1.1913445173839047E-2</c:v>
                </c:pt>
                <c:pt idx="29">
                  <c:v>2.9175784099197666E-3</c:v>
                </c:pt>
                <c:pt idx="30">
                  <c:v>4.133236080719669E-3</c:v>
                </c:pt>
              </c:numCache>
            </c:numRef>
          </c:yVal>
          <c:smooth val="0"/>
          <c:extLst>
            <c:ext xmlns:c16="http://schemas.microsoft.com/office/drawing/2014/chart" uri="{C3380CC4-5D6E-409C-BE32-E72D297353CC}">
              <c16:uniqueId val="{00000001-1B42-442F-B576-7CCACD44A471}"/>
            </c:ext>
          </c:extLst>
        </c:ser>
        <c:dLbls>
          <c:showLegendKey val="0"/>
          <c:showVal val="0"/>
          <c:showCatName val="0"/>
          <c:showSerName val="0"/>
          <c:showPercent val="0"/>
          <c:showBubbleSize val="0"/>
        </c:dLbls>
        <c:axId val="758704704"/>
        <c:axId val="758718432"/>
      </c:scatterChart>
      <c:valAx>
        <c:axId val="758704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Employed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718432"/>
        <c:crosses val="autoZero"/>
        <c:crossBetween val="midCat"/>
      </c:valAx>
      <c:valAx>
        <c:axId val="75871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Wages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704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Location Quotient</a:t>
            </a:r>
            <a:r>
              <a:rPr lang="en-US" baseline="0"/>
              <a:t> for Chippewa County, ACS 2019</a:t>
            </a:r>
            <a:endParaRPr lang="en-US"/>
          </a:p>
        </c:rich>
      </c:tx>
      <c:layout>
        <c:manualLayout>
          <c:xMode val="edge"/>
          <c:yMode val="edge"/>
          <c:x val="0.19676447783476608"/>
          <c:y val="2.04342245908998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LQ!$A$143:$A$155</c:f>
              <c:strCache>
                <c:ptCount val="13"/>
                <c:pt idx="0">
                  <c:v>Agriculture, Forestry, Fishing and Hunting, and Mining</c:v>
                </c:pt>
                <c:pt idx="1">
                  <c:v>Construction</c:v>
                </c:pt>
                <c:pt idx="2">
                  <c:v>Manufacturing</c:v>
                </c:pt>
                <c:pt idx="3">
                  <c:v>Wholesale Trade</c:v>
                </c:pt>
                <c:pt idx="4">
                  <c:v>Retail Trade</c:v>
                </c:pt>
                <c:pt idx="5">
                  <c:v>Transportation and Warehousing, and Utilities</c:v>
                </c:pt>
                <c:pt idx="6">
                  <c:v>Information</c:v>
                </c:pt>
                <c:pt idx="7">
                  <c:v>Finance and Insurance, and Real Estate and Rental  and Leasing</c:v>
                </c:pt>
                <c:pt idx="8">
                  <c:v>Professional, Scientific, and Management, and  Administrative and Waste Management Services</c:v>
                </c:pt>
                <c:pt idx="9">
                  <c:v>Educational Services, and Health Care and Social  Assistance</c:v>
                </c:pt>
                <c:pt idx="10">
                  <c:v>Arts, Entertainment, and Recreation, and  Accommodation and Food Services</c:v>
                </c:pt>
                <c:pt idx="11">
                  <c:v>Other Services, Except Public Administration</c:v>
                </c:pt>
                <c:pt idx="12">
                  <c:v>Public Administration</c:v>
                </c:pt>
              </c:strCache>
            </c:strRef>
          </c:cat>
          <c:val>
            <c:numRef>
              <c:f>LQ!$F$143:$F$155</c:f>
              <c:numCache>
                <c:formatCode>General</c:formatCode>
                <c:ptCount val="13"/>
                <c:pt idx="0">
                  <c:v>1.5669543278680864</c:v>
                </c:pt>
                <c:pt idx="1">
                  <c:v>0.82476904335050472</c:v>
                </c:pt>
                <c:pt idx="2">
                  <c:v>0.64305770197053469</c:v>
                </c:pt>
                <c:pt idx="3">
                  <c:v>0.53891275149137663</c:v>
                </c:pt>
                <c:pt idx="4">
                  <c:v>1.1328544419855884</c:v>
                </c:pt>
                <c:pt idx="5">
                  <c:v>0.69417721690954381</c:v>
                </c:pt>
                <c:pt idx="6">
                  <c:v>0.55092504031068645</c:v>
                </c:pt>
                <c:pt idx="7">
                  <c:v>0.34294258687288509</c:v>
                </c:pt>
                <c:pt idx="8">
                  <c:v>0.49083035477768505</c:v>
                </c:pt>
                <c:pt idx="9">
                  <c:v>1.0456233371262722</c:v>
                </c:pt>
                <c:pt idx="10">
                  <c:v>1.7080258128652746</c:v>
                </c:pt>
                <c:pt idx="11">
                  <c:v>1.0952556263404569</c:v>
                </c:pt>
                <c:pt idx="12">
                  <c:v>2.7055315955087402</c:v>
                </c:pt>
              </c:numCache>
            </c:numRef>
          </c:val>
          <c:extLst>
            <c:ext xmlns:c16="http://schemas.microsoft.com/office/drawing/2014/chart" uri="{C3380CC4-5D6E-409C-BE32-E72D297353CC}">
              <c16:uniqueId val="{00000000-ABA5-4C99-B99F-38CC98E92CBD}"/>
            </c:ext>
          </c:extLst>
        </c:ser>
        <c:dLbls>
          <c:showLegendKey val="0"/>
          <c:showVal val="0"/>
          <c:showCatName val="0"/>
          <c:showSerName val="0"/>
          <c:showPercent val="0"/>
          <c:showBubbleSize val="0"/>
        </c:dLbls>
        <c:gapWidth val="219"/>
        <c:overlap val="-27"/>
        <c:axId val="632811744"/>
        <c:axId val="632809664"/>
      </c:barChart>
      <c:lineChart>
        <c:grouping val="standard"/>
        <c:varyColors val="0"/>
        <c:ser>
          <c:idx val="1"/>
          <c:order val="1"/>
          <c:spPr>
            <a:ln w="28575" cap="rnd">
              <a:solidFill>
                <a:schemeClr val="accent2"/>
              </a:solidFill>
              <a:round/>
            </a:ln>
            <a:effectLst/>
          </c:spPr>
          <c:marker>
            <c:symbol val="none"/>
          </c:marker>
          <c:cat>
            <c:strRef>
              <c:f>LQ!$A$143:$A$155</c:f>
              <c:strCache>
                <c:ptCount val="13"/>
                <c:pt idx="0">
                  <c:v>Agriculture, Forestry, Fishing and Hunting, and Mining</c:v>
                </c:pt>
                <c:pt idx="1">
                  <c:v>Construction</c:v>
                </c:pt>
                <c:pt idx="2">
                  <c:v>Manufacturing</c:v>
                </c:pt>
                <c:pt idx="3">
                  <c:v>Wholesale Trade</c:v>
                </c:pt>
                <c:pt idx="4">
                  <c:v>Retail Trade</c:v>
                </c:pt>
                <c:pt idx="5">
                  <c:v>Transportation and Warehousing, and Utilities</c:v>
                </c:pt>
                <c:pt idx="6">
                  <c:v>Information</c:v>
                </c:pt>
                <c:pt idx="7">
                  <c:v>Finance and Insurance, and Real Estate and Rental  and Leasing</c:v>
                </c:pt>
                <c:pt idx="8">
                  <c:v>Professional, Scientific, and Management, and  Administrative and Waste Management Services</c:v>
                </c:pt>
                <c:pt idx="9">
                  <c:v>Educational Services, and Health Care and Social  Assistance</c:v>
                </c:pt>
                <c:pt idx="10">
                  <c:v>Arts, Entertainment, and Recreation, and  Accommodation and Food Services</c:v>
                </c:pt>
                <c:pt idx="11">
                  <c:v>Other Services, Except Public Administration</c:v>
                </c:pt>
                <c:pt idx="12">
                  <c:v>Public Administration</c:v>
                </c:pt>
              </c:strCache>
            </c:strRef>
          </c:cat>
          <c:val>
            <c:numRef>
              <c:f>LQ!$G$143:$G$155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1-ABA5-4C99-B99F-38CC98E92CBD}"/>
            </c:ext>
          </c:extLst>
        </c:ser>
        <c:dLbls>
          <c:showLegendKey val="0"/>
          <c:showVal val="0"/>
          <c:showCatName val="0"/>
          <c:showSerName val="0"/>
          <c:showPercent val="0"/>
          <c:showBubbleSize val="0"/>
        </c:dLbls>
        <c:marker val="1"/>
        <c:smooth val="0"/>
        <c:axId val="632811744"/>
        <c:axId val="632809664"/>
      </c:lineChart>
      <c:catAx>
        <c:axId val="63281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809664"/>
        <c:crosses val="autoZero"/>
        <c:auto val="1"/>
        <c:lblAlgn val="ctr"/>
        <c:lblOffset val="100"/>
        <c:noMultiLvlLbl val="0"/>
      </c:catAx>
      <c:valAx>
        <c:axId val="632809664"/>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Employment</a:t>
                </a:r>
                <a:r>
                  <a:rPr lang="en-US" baseline="0"/>
                  <a:t> Location Quotient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811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Location Quotient for Chippewa County, ESRI 2021</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LQ!$K$142:$K$161</c:f>
              <c:strCache>
                <c:ptCount val="20"/>
                <c:pt idx="0">
                  <c:v>Agriculture/Forestry/Fishing</c:v>
                </c:pt>
                <c:pt idx="1">
                  <c:v>Mining/Quarrying/Oil&amp;Gas</c:v>
                </c:pt>
                <c:pt idx="2">
                  <c:v>Construction</c:v>
                </c:pt>
                <c:pt idx="3">
                  <c:v>Manufacturing</c:v>
                </c:pt>
                <c:pt idx="4">
                  <c:v>WholesaleTrade</c:v>
                </c:pt>
                <c:pt idx="5">
                  <c:v>RetailTrade</c:v>
                </c:pt>
                <c:pt idx="6">
                  <c:v>Transportation/Warehousing</c:v>
                </c:pt>
                <c:pt idx="7">
                  <c:v>Utilities</c:v>
                </c:pt>
                <c:pt idx="8">
                  <c:v>Information</c:v>
                </c:pt>
                <c:pt idx="9">
                  <c:v>Finance/Insurance</c:v>
                </c:pt>
                <c:pt idx="10">
                  <c:v>RealEstate/Rental/Leasing</c:v>
                </c:pt>
                <c:pt idx="11">
                  <c:v>Professional/Scientific/Tech</c:v>
                </c:pt>
                <c:pt idx="12">
                  <c:v>ManagementofCompanies</c:v>
                </c:pt>
                <c:pt idx="13">
                  <c:v>Admin/Support/WasteManagement</c:v>
                </c:pt>
                <c:pt idx="14">
                  <c:v>EducationalServices</c:v>
                </c:pt>
                <c:pt idx="15">
                  <c:v>HealthCare/SocialAssistance</c:v>
                </c:pt>
                <c:pt idx="16">
                  <c:v>Arts/Entertainment/Recreation</c:v>
                </c:pt>
                <c:pt idx="17">
                  <c:v>Accommodation/FoodServices</c:v>
                </c:pt>
                <c:pt idx="18">
                  <c:v>OtherServices(ExcludingPublic)</c:v>
                </c:pt>
                <c:pt idx="19">
                  <c:v>PublicAdministration</c:v>
                </c:pt>
              </c:strCache>
            </c:strRef>
          </c:cat>
          <c:val>
            <c:numRef>
              <c:f>LQ!$R$142:$R$161</c:f>
              <c:numCache>
                <c:formatCode>General</c:formatCode>
                <c:ptCount val="20"/>
                <c:pt idx="0">
                  <c:v>1.0349088662341674</c:v>
                </c:pt>
                <c:pt idx="1">
                  <c:v>1.5729585006693441</c:v>
                </c:pt>
                <c:pt idx="2">
                  <c:v>0.93425344570771351</c:v>
                </c:pt>
                <c:pt idx="3">
                  <c:v>0.72546076562140815</c:v>
                </c:pt>
                <c:pt idx="4">
                  <c:v>0.44712182061579653</c:v>
                </c:pt>
                <c:pt idx="5">
                  <c:v>1.174167073277534</c:v>
                </c:pt>
                <c:pt idx="6">
                  <c:v>0.6273459852481823</c:v>
                </c:pt>
                <c:pt idx="7">
                  <c:v>0.56522385839654921</c:v>
                </c:pt>
                <c:pt idx="8">
                  <c:v>0.78461996132678868</c:v>
                </c:pt>
                <c:pt idx="9">
                  <c:v>0.38101122438471835</c:v>
                </c:pt>
                <c:pt idx="10">
                  <c:v>0.45797223983653917</c:v>
                </c:pt>
                <c:pt idx="11">
                  <c:v>0.32741407396654892</c:v>
                </c:pt>
                <c:pt idx="12">
                  <c:v>0</c:v>
                </c:pt>
                <c:pt idx="13">
                  <c:v>0.88642859727197076</c:v>
                </c:pt>
                <c:pt idx="14">
                  <c:v>1.1083761569575794</c:v>
                </c:pt>
                <c:pt idx="15">
                  <c:v>1.0953724809146497</c:v>
                </c:pt>
                <c:pt idx="16">
                  <c:v>2.7755466309683179</c:v>
                </c:pt>
                <c:pt idx="17">
                  <c:v>1.4124293785310735</c:v>
                </c:pt>
                <c:pt idx="18">
                  <c:v>1.0664881749219099</c:v>
                </c:pt>
                <c:pt idx="19">
                  <c:v>2.4508289568530537</c:v>
                </c:pt>
              </c:numCache>
            </c:numRef>
          </c:val>
          <c:extLst>
            <c:ext xmlns:c16="http://schemas.microsoft.com/office/drawing/2014/chart" uri="{C3380CC4-5D6E-409C-BE32-E72D297353CC}">
              <c16:uniqueId val="{00000000-2ED6-4D61-9D7B-90478A7307C4}"/>
            </c:ext>
          </c:extLst>
        </c:ser>
        <c:dLbls>
          <c:showLegendKey val="0"/>
          <c:showVal val="0"/>
          <c:showCatName val="0"/>
          <c:showSerName val="0"/>
          <c:showPercent val="0"/>
          <c:showBubbleSize val="0"/>
        </c:dLbls>
        <c:gapWidth val="219"/>
        <c:overlap val="-27"/>
        <c:axId val="1857187631"/>
        <c:axId val="1857188463"/>
      </c:barChart>
      <c:lineChart>
        <c:grouping val="standard"/>
        <c:varyColors val="0"/>
        <c:ser>
          <c:idx val="1"/>
          <c:order val="1"/>
          <c:spPr>
            <a:ln w="28575" cap="rnd">
              <a:solidFill>
                <a:schemeClr val="accent2"/>
              </a:solidFill>
              <a:round/>
            </a:ln>
            <a:effectLst/>
          </c:spPr>
          <c:marker>
            <c:symbol val="none"/>
          </c:marker>
          <c:cat>
            <c:strRef>
              <c:f>LQ!$K$142:$K$161</c:f>
              <c:strCache>
                <c:ptCount val="20"/>
                <c:pt idx="0">
                  <c:v>Agriculture/Forestry/Fishing</c:v>
                </c:pt>
                <c:pt idx="1">
                  <c:v>Mining/Quarrying/Oil&amp;Gas</c:v>
                </c:pt>
                <c:pt idx="2">
                  <c:v>Construction</c:v>
                </c:pt>
                <c:pt idx="3">
                  <c:v>Manufacturing</c:v>
                </c:pt>
                <c:pt idx="4">
                  <c:v>WholesaleTrade</c:v>
                </c:pt>
                <c:pt idx="5">
                  <c:v>RetailTrade</c:v>
                </c:pt>
                <c:pt idx="6">
                  <c:v>Transportation/Warehousing</c:v>
                </c:pt>
                <c:pt idx="7">
                  <c:v>Utilities</c:v>
                </c:pt>
                <c:pt idx="8">
                  <c:v>Information</c:v>
                </c:pt>
                <c:pt idx="9">
                  <c:v>Finance/Insurance</c:v>
                </c:pt>
                <c:pt idx="10">
                  <c:v>RealEstate/Rental/Leasing</c:v>
                </c:pt>
                <c:pt idx="11">
                  <c:v>Professional/Scientific/Tech</c:v>
                </c:pt>
                <c:pt idx="12">
                  <c:v>ManagementofCompanies</c:v>
                </c:pt>
                <c:pt idx="13">
                  <c:v>Admin/Support/WasteManagement</c:v>
                </c:pt>
                <c:pt idx="14">
                  <c:v>EducationalServices</c:v>
                </c:pt>
                <c:pt idx="15">
                  <c:v>HealthCare/SocialAssistance</c:v>
                </c:pt>
                <c:pt idx="16">
                  <c:v>Arts/Entertainment/Recreation</c:v>
                </c:pt>
                <c:pt idx="17">
                  <c:v>Accommodation/FoodServices</c:v>
                </c:pt>
                <c:pt idx="18">
                  <c:v>OtherServices(ExcludingPublic)</c:v>
                </c:pt>
                <c:pt idx="19">
                  <c:v>PublicAdministration</c:v>
                </c:pt>
              </c:strCache>
            </c:strRef>
          </c:cat>
          <c:val>
            <c:numRef>
              <c:f>LQ!$S$142:$S$161</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extLst>
            <c:ext xmlns:c16="http://schemas.microsoft.com/office/drawing/2014/chart" uri="{C3380CC4-5D6E-409C-BE32-E72D297353CC}">
              <c16:uniqueId val="{00000001-2ED6-4D61-9D7B-90478A7307C4}"/>
            </c:ext>
          </c:extLst>
        </c:ser>
        <c:dLbls>
          <c:showLegendKey val="0"/>
          <c:showVal val="0"/>
          <c:showCatName val="0"/>
          <c:showSerName val="0"/>
          <c:showPercent val="0"/>
          <c:showBubbleSize val="0"/>
        </c:dLbls>
        <c:marker val="1"/>
        <c:smooth val="0"/>
        <c:axId val="1857187631"/>
        <c:axId val="1857188463"/>
      </c:lineChart>
      <c:catAx>
        <c:axId val="18571876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Industry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7188463"/>
        <c:crosses val="autoZero"/>
        <c:auto val="1"/>
        <c:lblAlgn val="ctr"/>
        <c:lblOffset val="100"/>
        <c:noMultiLvlLbl val="0"/>
      </c:catAx>
      <c:valAx>
        <c:axId val="1857188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Location</a:t>
                </a:r>
                <a:r>
                  <a:rPr lang="en-US" baseline="0"/>
                  <a:t> Quotient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71876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Location Quotient for Chippewa County, ESRI 2021</a:t>
            </a:r>
            <a:endParaRPr lang="en-US" sz="1400">
              <a:effectLst/>
            </a:endParaRPr>
          </a:p>
        </c:rich>
      </c:tx>
      <c:layout>
        <c:manualLayout>
          <c:xMode val="edge"/>
          <c:yMode val="edge"/>
          <c:x val="0.15784725539444555"/>
          <c:y val="2.38704177323103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LQ!$K$142:$K$161</c:f>
              <c:strCache>
                <c:ptCount val="20"/>
                <c:pt idx="0">
                  <c:v>Agriculture/Forestry/Fishing</c:v>
                </c:pt>
                <c:pt idx="1">
                  <c:v>Mining/Quarrying/Oil&amp;Gas</c:v>
                </c:pt>
                <c:pt idx="2">
                  <c:v>Construction</c:v>
                </c:pt>
                <c:pt idx="3">
                  <c:v>Manufacturing</c:v>
                </c:pt>
                <c:pt idx="4">
                  <c:v>WholesaleTrade</c:v>
                </c:pt>
                <c:pt idx="5">
                  <c:v>RetailTrade</c:v>
                </c:pt>
                <c:pt idx="6">
                  <c:v>Transportation/Warehousing</c:v>
                </c:pt>
                <c:pt idx="7">
                  <c:v>Utilities</c:v>
                </c:pt>
                <c:pt idx="8">
                  <c:v>Information</c:v>
                </c:pt>
                <c:pt idx="9">
                  <c:v>Finance/Insurance</c:v>
                </c:pt>
                <c:pt idx="10">
                  <c:v>RealEstate/Rental/Leasing</c:v>
                </c:pt>
                <c:pt idx="11">
                  <c:v>Professional/Scientific/Tech</c:v>
                </c:pt>
                <c:pt idx="12">
                  <c:v>ManagementofCompanies</c:v>
                </c:pt>
                <c:pt idx="13">
                  <c:v>Admin/Support/WasteManagement</c:v>
                </c:pt>
                <c:pt idx="14">
                  <c:v>EducationalServices</c:v>
                </c:pt>
                <c:pt idx="15">
                  <c:v>HealthCare/SocialAssistance</c:v>
                </c:pt>
                <c:pt idx="16">
                  <c:v>Arts/Entertainment/Recreation</c:v>
                </c:pt>
                <c:pt idx="17">
                  <c:v>Accommodation/FoodServices</c:v>
                </c:pt>
                <c:pt idx="18">
                  <c:v>OtherServices(ExcludingPublic)</c:v>
                </c:pt>
                <c:pt idx="19">
                  <c:v>PublicAdministration</c:v>
                </c:pt>
              </c:strCache>
            </c:strRef>
          </c:cat>
          <c:val>
            <c:numRef>
              <c:f>LQ!$R$142:$R$161</c:f>
              <c:numCache>
                <c:formatCode>General</c:formatCode>
                <c:ptCount val="20"/>
                <c:pt idx="0">
                  <c:v>1.0349088662341674</c:v>
                </c:pt>
                <c:pt idx="1">
                  <c:v>1.5729585006693441</c:v>
                </c:pt>
                <c:pt idx="2">
                  <c:v>0.93425344570771351</c:v>
                </c:pt>
                <c:pt idx="3">
                  <c:v>0.72546076562140815</c:v>
                </c:pt>
                <c:pt idx="4">
                  <c:v>0.44712182061579653</c:v>
                </c:pt>
                <c:pt idx="5">
                  <c:v>1.174167073277534</c:v>
                </c:pt>
                <c:pt idx="6">
                  <c:v>0.6273459852481823</c:v>
                </c:pt>
                <c:pt idx="7">
                  <c:v>0.56522385839654921</c:v>
                </c:pt>
                <c:pt idx="8">
                  <c:v>0.78461996132678868</c:v>
                </c:pt>
                <c:pt idx="9">
                  <c:v>0.38101122438471835</c:v>
                </c:pt>
                <c:pt idx="10">
                  <c:v>0.45797223983653917</c:v>
                </c:pt>
                <c:pt idx="11">
                  <c:v>0.32741407396654892</c:v>
                </c:pt>
                <c:pt idx="12">
                  <c:v>0</c:v>
                </c:pt>
                <c:pt idx="13">
                  <c:v>0.88642859727197076</c:v>
                </c:pt>
                <c:pt idx="14">
                  <c:v>1.1083761569575794</c:v>
                </c:pt>
                <c:pt idx="15">
                  <c:v>1.0953724809146497</c:v>
                </c:pt>
                <c:pt idx="16">
                  <c:v>2.7755466309683179</c:v>
                </c:pt>
                <c:pt idx="17">
                  <c:v>1.4124293785310735</c:v>
                </c:pt>
                <c:pt idx="18">
                  <c:v>1.0664881749219099</c:v>
                </c:pt>
                <c:pt idx="19">
                  <c:v>2.4508289568530537</c:v>
                </c:pt>
              </c:numCache>
            </c:numRef>
          </c:val>
          <c:extLst>
            <c:ext xmlns:c16="http://schemas.microsoft.com/office/drawing/2014/chart" uri="{C3380CC4-5D6E-409C-BE32-E72D297353CC}">
              <c16:uniqueId val="{00000000-B544-478A-83D8-3150B77CB74E}"/>
            </c:ext>
          </c:extLst>
        </c:ser>
        <c:dLbls>
          <c:showLegendKey val="0"/>
          <c:showVal val="0"/>
          <c:showCatName val="0"/>
          <c:showSerName val="0"/>
          <c:showPercent val="0"/>
          <c:showBubbleSize val="0"/>
        </c:dLbls>
        <c:gapWidth val="219"/>
        <c:overlap val="-27"/>
        <c:axId val="1857187631"/>
        <c:axId val="1857188463"/>
      </c:barChart>
      <c:lineChart>
        <c:grouping val="standard"/>
        <c:varyColors val="0"/>
        <c:ser>
          <c:idx val="1"/>
          <c:order val="1"/>
          <c:spPr>
            <a:ln w="28575" cap="rnd">
              <a:solidFill>
                <a:schemeClr val="accent2"/>
              </a:solidFill>
              <a:round/>
            </a:ln>
            <a:effectLst/>
          </c:spPr>
          <c:marker>
            <c:symbol val="none"/>
          </c:marker>
          <c:cat>
            <c:strRef>
              <c:f>LQ!$K$142:$K$161</c:f>
              <c:strCache>
                <c:ptCount val="20"/>
                <c:pt idx="0">
                  <c:v>Agriculture/Forestry/Fishing</c:v>
                </c:pt>
                <c:pt idx="1">
                  <c:v>Mining/Quarrying/Oil&amp;Gas</c:v>
                </c:pt>
                <c:pt idx="2">
                  <c:v>Construction</c:v>
                </c:pt>
                <c:pt idx="3">
                  <c:v>Manufacturing</c:v>
                </c:pt>
                <c:pt idx="4">
                  <c:v>WholesaleTrade</c:v>
                </c:pt>
                <c:pt idx="5">
                  <c:v>RetailTrade</c:v>
                </c:pt>
                <c:pt idx="6">
                  <c:v>Transportation/Warehousing</c:v>
                </c:pt>
                <c:pt idx="7">
                  <c:v>Utilities</c:v>
                </c:pt>
                <c:pt idx="8">
                  <c:v>Information</c:v>
                </c:pt>
                <c:pt idx="9">
                  <c:v>Finance/Insurance</c:v>
                </c:pt>
                <c:pt idx="10">
                  <c:v>RealEstate/Rental/Leasing</c:v>
                </c:pt>
                <c:pt idx="11">
                  <c:v>Professional/Scientific/Tech</c:v>
                </c:pt>
                <c:pt idx="12">
                  <c:v>ManagementofCompanies</c:v>
                </c:pt>
                <c:pt idx="13">
                  <c:v>Admin/Support/WasteManagement</c:v>
                </c:pt>
                <c:pt idx="14">
                  <c:v>EducationalServices</c:v>
                </c:pt>
                <c:pt idx="15">
                  <c:v>HealthCare/SocialAssistance</c:v>
                </c:pt>
                <c:pt idx="16">
                  <c:v>Arts/Entertainment/Recreation</c:v>
                </c:pt>
                <c:pt idx="17">
                  <c:v>Accommodation/FoodServices</c:v>
                </c:pt>
                <c:pt idx="18">
                  <c:v>OtherServices(ExcludingPublic)</c:v>
                </c:pt>
                <c:pt idx="19">
                  <c:v>PublicAdministration</c:v>
                </c:pt>
              </c:strCache>
            </c:strRef>
          </c:cat>
          <c:val>
            <c:numRef>
              <c:f>LQ!$S$142:$S$161</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extLst>
            <c:ext xmlns:c16="http://schemas.microsoft.com/office/drawing/2014/chart" uri="{C3380CC4-5D6E-409C-BE32-E72D297353CC}">
              <c16:uniqueId val="{00000001-B544-478A-83D8-3150B77CB74E}"/>
            </c:ext>
          </c:extLst>
        </c:ser>
        <c:dLbls>
          <c:showLegendKey val="0"/>
          <c:showVal val="0"/>
          <c:showCatName val="0"/>
          <c:showSerName val="0"/>
          <c:showPercent val="0"/>
          <c:showBubbleSize val="0"/>
        </c:dLbls>
        <c:marker val="1"/>
        <c:smooth val="0"/>
        <c:axId val="1857187631"/>
        <c:axId val="1857188463"/>
      </c:lineChart>
      <c:catAx>
        <c:axId val="18571876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Industry   </a:t>
                </a:r>
                <a:endParaRPr lang="en-US"/>
              </a:p>
            </c:rich>
          </c:tx>
          <c:layout>
            <c:manualLayout>
              <c:xMode val="edge"/>
              <c:yMode val="edge"/>
              <c:x val="0.51527024875315242"/>
              <c:y val="0.903819132582851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7188463"/>
        <c:crosses val="autoZero"/>
        <c:auto val="1"/>
        <c:lblAlgn val="ctr"/>
        <c:lblOffset val="100"/>
        <c:noMultiLvlLbl val="0"/>
      </c:catAx>
      <c:valAx>
        <c:axId val="1857188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Employment Location</a:t>
                </a:r>
                <a:r>
                  <a:rPr lang="en-US" baseline="0"/>
                  <a:t> Quotient</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71876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Location Quotient for Chippewa County, March 2021</a:t>
            </a:r>
          </a:p>
        </c:rich>
      </c:tx>
      <c:layout>
        <c:manualLayout>
          <c:xMode val="edge"/>
          <c:yMode val="edge"/>
          <c:x val="9.166661714455504E-2"/>
          <c:y val="2.04342191111436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Chippewa Sectors LQ</c:v>
          </c:tx>
          <c:spPr>
            <a:solidFill>
              <a:schemeClr val="accent1"/>
            </a:solidFill>
            <a:ln>
              <a:noFill/>
            </a:ln>
            <a:effectLst/>
          </c:spPr>
          <c:invertIfNegative val="0"/>
          <c:cat>
            <c:strRef>
              <c:f>LQ!$Z$20:$Z$33</c:f>
              <c:strCache>
                <c:ptCount val="14"/>
                <c:pt idx="0">
                  <c:v>Construction</c:v>
                </c:pt>
                <c:pt idx="1">
                  <c:v>Manufacturing</c:v>
                </c:pt>
                <c:pt idx="2">
                  <c:v>Retail trade</c:v>
                </c:pt>
                <c:pt idx="3">
                  <c:v>Transportation and warehousing</c:v>
                </c:pt>
                <c:pt idx="4">
                  <c:v>Information</c:v>
                </c:pt>
                <c:pt idx="5">
                  <c:v>Finance and insurance</c:v>
                </c:pt>
                <c:pt idx="6">
                  <c:v>Real estate and rental and leasing</c:v>
                </c:pt>
                <c:pt idx="7">
                  <c:v>Professional and technical services</c:v>
                </c:pt>
                <c:pt idx="8">
                  <c:v>Educational services</c:v>
                </c:pt>
                <c:pt idx="9">
                  <c:v>Health care and social assistance</c:v>
                </c:pt>
                <c:pt idx="10">
                  <c:v>Arts, entertainment, and recreation</c:v>
                </c:pt>
                <c:pt idx="11">
                  <c:v>Accommodation and food services</c:v>
                </c:pt>
                <c:pt idx="12">
                  <c:v>Other services, except public administration</c:v>
                </c:pt>
                <c:pt idx="13">
                  <c:v>Unclassified</c:v>
                </c:pt>
              </c:strCache>
            </c:strRef>
          </c:cat>
          <c:val>
            <c:numRef>
              <c:f>LQ!$AA$20:$AA$33</c:f>
              <c:numCache>
                <c:formatCode>General</c:formatCode>
                <c:ptCount val="14"/>
                <c:pt idx="0">
                  <c:v>0.67218713939890851</c:v>
                </c:pt>
                <c:pt idx="1">
                  <c:v>0.85618173048928969</c:v>
                </c:pt>
                <c:pt idx="2">
                  <c:v>1.8771959138396948</c:v>
                </c:pt>
                <c:pt idx="3">
                  <c:v>0.82027401849781878</c:v>
                </c:pt>
                <c:pt idx="4">
                  <c:v>0.55448031942914466</c:v>
                </c:pt>
                <c:pt idx="5">
                  <c:v>0.95863053899853967</c:v>
                </c:pt>
                <c:pt idx="6">
                  <c:v>0.48552628582716539</c:v>
                </c:pt>
                <c:pt idx="7">
                  <c:v>0.50908944075974127</c:v>
                </c:pt>
                <c:pt idx="8">
                  <c:v>0.30594258877897118</c:v>
                </c:pt>
                <c:pt idx="9">
                  <c:v>0.84085930306950551</c:v>
                </c:pt>
                <c:pt idx="10">
                  <c:v>0.6939740437059102</c:v>
                </c:pt>
                <c:pt idx="11">
                  <c:v>1.392864356411585</c:v>
                </c:pt>
                <c:pt idx="12">
                  <c:v>1.1037452974904332</c:v>
                </c:pt>
                <c:pt idx="13">
                  <c:v>1.4675425271785174</c:v>
                </c:pt>
              </c:numCache>
            </c:numRef>
          </c:val>
          <c:extLst>
            <c:ext xmlns:c16="http://schemas.microsoft.com/office/drawing/2014/chart" uri="{C3380CC4-5D6E-409C-BE32-E72D297353CC}">
              <c16:uniqueId val="{00000000-8950-49CC-8A46-D262D5F01B52}"/>
            </c:ext>
          </c:extLst>
        </c:ser>
        <c:ser>
          <c:idx val="1"/>
          <c:order val="1"/>
          <c:tx>
            <c:v>BLS LQ</c:v>
          </c:tx>
          <c:spPr>
            <a:solidFill>
              <a:schemeClr val="accent2"/>
            </a:solidFill>
            <a:ln>
              <a:noFill/>
            </a:ln>
            <a:effectLst/>
          </c:spPr>
          <c:invertIfNegative val="0"/>
          <c:cat>
            <c:strRef>
              <c:f>LQ!$Z$20:$Z$33</c:f>
              <c:strCache>
                <c:ptCount val="14"/>
                <c:pt idx="0">
                  <c:v>Construction</c:v>
                </c:pt>
                <c:pt idx="1">
                  <c:v>Manufacturing</c:v>
                </c:pt>
                <c:pt idx="2">
                  <c:v>Retail trade</c:v>
                </c:pt>
                <c:pt idx="3">
                  <c:v>Transportation and warehousing</c:v>
                </c:pt>
                <c:pt idx="4">
                  <c:v>Information</c:v>
                </c:pt>
                <c:pt idx="5">
                  <c:v>Finance and insurance</c:v>
                </c:pt>
                <c:pt idx="6">
                  <c:v>Real estate and rental and leasing</c:v>
                </c:pt>
                <c:pt idx="7">
                  <c:v>Professional and technical services</c:v>
                </c:pt>
                <c:pt idx="8">
                  <c:v>Educational services</c:v>
                </c:pt>
                <c:pt idx="9">
                  <c:v>Health care and social assistance</c:v>
                </c:pt>
                <c:pt idx="10">
                  <c:v>Arts, entertainment, and recreation</c:v>
                </c:pt>
                <c:pt idx="11">
                  <c:v>Accommodation and food services</c:v>
                </c:pt>
                <c:pt idx="12">
                  <c:v>Other services, except public administration</c:v>
                </c:pt>
                <c:pt idx="13">
                  <c:v>Unclassified</c:v>
                </c:pt>
              </c:strCache>
            </c:strRef>
          </c:cat>
          <c:val>
            <c:numRef>
              <c:f>LQ!$AB$20:$AB$33</c:f>
              <c:numCache>
                <c:formatCode>General</c:formatCode>
                <c:ptCount val="14"/>
                <c:pt idx="0">
                  <c:v>0.42</c:v>
                </c:pt>
                <c:pt idx="1">
                  <c:v>0.54</c:v>
                </c:pt>
                <c:pt idx="2">
                  <c:v>1.18</c:v>
                </c:pt>
                <c:pt idx="3">
                  <c:v>0.51</c:v>
                </c:pt>
                <c:pt idx="4">
                  <c:v>0.35</c:v>
                </c:pt>
                <c:pt idx="5">
                  <c:v>0.6</c:v>
                </c:pt>
                <c:pt idx="6">
                  <c:v>0.3</c:v>
                </c:pt>
                <c:pt idx="7">
                  <c:v>0.32</c:v>
                </c:pt>
                <c:pt idx="8">
                  <c:v>0.19</c:v>
                </c:pt>
                <c:pt idx="9">
                  <c:v>0.53</c:v>
                </c:pt>
                <c:pt idx="10">
                  <c:v>0.43</c:v>
                </c:pt>
                <c:pt idx="11">
                  <c:v>0.87</c:v>
                </c:pt>
                <c:pt idx="12">
                  <c:v>0.69</c:v>
                </c:pt>
                <c:pt idx="13">
                  <c:v>0.92</c:v>
                </c:pt>
              </c:numCache>
            </c:numRef>
          </c:val>
          <c:extLst>
            <c:ext xmlns:c16="http://schemas.microsoft.com/office/drawing/2014/chart" uri="{C3380CC4-5D6E-409C-BE32-E72D297353CC}">
              <c16:uniqueId val="{00000001-8950-49CC-8A46-D262D5F01B52}"/>
            </c:ext>
          </c:extLst>
        </c:ser>
        <c:dLbls>
          <c:showLegendKey val="0"/>
          <c:showVal val="0"/>
          <c:showCatName val="0"/>
          <c:showSerName val="0"/>
          <c:showPercent val="0"/>
          <c:showBubbleSize val="0"/>
        </c:dLbls>
        <c:gapWidth val="219"/>
        <c:overlap val="-27"/>
        <c:axId val="350596208"/>
        <c:axId val="350589552"/>
      </c:barChart>
      <c:lineChart>
        <c:grouping val="standard"/>
        <c:varyColors val="0"/>
        <c:ser>
          <c:idx val="2"/>
          <c:order val="2"/>
          <c:tx>
            <c:v> </c:v>
          </c:tx>
          <c:spPr>
            <a:ln w="28575" cap="rnd">
              <a:solidFill>
                <a:schemeClr val="accent3"/>
              </a:solidFill>
              <a:round/>
            </a:ln>
            <a:effectLst/>
          </c:spPr>
          <c:marker>
            <c:symbol val="none"/>
          </c:marker>
          <c:cat>
            <c:strRef>
              <c:f>LQ!$Z$19:$Z$33</c:f>
              <c:strCache>
                <c:ptCount val="15"/>
                <c:pt idx="1">
                  <c:v>Construction</c:v>
                </c:pt>
                <c:pt idx="2">
                  <c:v>Manufacturing</c:v>
                </c:pt>
                <c:pt idx="3">
                  <c:v>Retail trade</c:v>
                </c:pt>
                <c:pt idx="4">
                  <c:v>Transportation and warehousing</c:v>
                </c:pt>
                <c:pt idx="5">
                  <c:v>Information</c:v>
                </c:pt>
                <c:pt idx="6">
                  <c:v>Finance and insurance</c:v>
                </c:pt>
                <c:pt idx="7">
                  <c:v>Real estate and rental and leasing</c:v>
                </c:pt>
                <c:pt idx="8">
                  <c:v>Professional and technical services</c:v>
                </c:pt>
                <c:pt idx="9">
                  <c:v>Educational services</c:v>
                </c:pt>
                <c:pt idx="10">
                  <c:v>Health care and social assistance</c:v>
                </c:pt>
                <c:pt idx="11">
                  <c:v>Arts, entertainment, and recreation</c:v>
                </c:pt>
                <c:pt idx="12">
                  <c:v>Accommodation and food services</c:v>
                </c:pt>
                <c:pt idx="13">
                  <c:v>Other services, except public administration</c:v>
                </c:pt>
                <c:pt idx="14">
                  <c:v>Unclassified</c:v>
                </c:pt>
              </c:strCache>
            </c:strRef>
          </c:cat>
          <c:val>
            <c:numRef>
              <c:f>LQ!$AC$20:$AC$33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mooth val="0"/>
          <c:extLst>
            <c:ext xmlns:c16="http://schemas.microsoft.com/office/drawing/2014/chart" uri="{C3380CC4-5D6E-409C-BE32-E72D297353CC}">
              <c16:uniqueId val="{00000002-8950-49CC-8A46-D262D5F01B52}"/>
            </c:ext>
          </c:extLst>
        </c:ser>
        <c:dLbls>
          <c:showLegendKey val="0"/>
          <c:showVal val="0"/>
          <c:showCatName val="0"/>
          <c:showSerName val="0"/>
          <c:showPercent val="0"/>
          <c:showBubbleSize val="0"/>
        </c:dLbls>
        <c:marker val="1"/>
        <c:smooth val="0"/>
        <c:axId val="350596208"/>
        <c:axId val="350589552"/>
      </c:lineChart>
      <c:catAx>
        <c:axId val="35059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589552"/>
        <c:crosses val="autoZero"/>
        <c:auto val="1"/>
        <c:lblAlgn val="ctr"/>
        <c:lblOffset val="100"/>
        <c:noMultiLvlLbl val="0"/>
      </c:catAx>
      <c:valAx>
        <c:axId val="350589552"/>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Employment Location Quotient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596208"/>
        <c:crosses val="autoZero"/>
        <c:crossBetween val="between"/>
      </c:valAx>
      <c:spPr>
        <a:noFill/>
        <a:ln>
          <a:noFill/>
        </a:ln>
        <a:effectLst/>
      </c:spPr>
    </c:plotArea>
    <c:legend>
      <c:legendPos val="b"/>
      <c:layout>
        <c:manualLayout>
          <c:xMode val="edge"/>
          <c:yMode val="edge"/>
          <c:x val="0.23470846332887635"/>
          <c:y val="0.90847132464959468"/>
          <c:w val="0.5305830733422473"/>
          <c:h val="5.74716434984992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Chippewa</a:t>
            </a:r>
            <a:r>
              <a:rPr lang="en-US" baseline="0"/>
              <a:t> County Population by Race, 2020</a:t>
            </a:r>
            <a:endParaRPr lang="en-US"/>
          </a:p>
        </c:rich>
      </c:tx>
      <c:layout>
        <c:manualLayout>
          <c:xMode val="edge"/>
          <c:yMode val="edge"/>
          <c:x val="0.12893744531933507"/>
          <c:y val="2.47859023709023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543875765529309"/>
          <c:y val="0.14726971461902633"/>
          <c:w val="0.3480115923009624"/>
          <c:h val="0.580019320501603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D81-466C-B128-CD802C85C7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D81-466C-B128-CD802C85C7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D81-466C-B128-CD802C85C7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D81-466C-B128-CD802C85C74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D81-466C-B128-CD802C85C74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D81-466C-B128-CD802C85C74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D81-466C-B128-CD802C85C744}"/>
              </c:ext>
            </c:extLst>
          </c:dPt>
          <c:dLbls>
            <c:dLbl>
              <c:idx val="0"/>
              <c:layout>
                <c:manualLayout>
                  <c:x val="2.5856955380577428E-2"/>
                  <c:y val="1.593485091062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81-466C-B128-CD802C85C744}"/>
                </c:ext>
              </c:extLst>
            </c:dLbl>
            <c:dLbl>
              <c:idx val="1"/>
              <c:layout>
                <c:manualLayout>
                  <c:x val="-2.4694881889763778E-2"/>
                  <c:y val="-3.8422296700904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81-466C-B128-CD802C85C744}"/>
                </c:ext>
              </c:extLst>
            </c:dLbl>
            <c:dLbl>
              <c:idx val="2"/>
              <c:layout>
                <c:manualLayout>
                  <c:x val="-3.219433508311461E-2"/>
                  <c:y val="1.92336570187011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81-466C-B128-CD802C85C744}"/>
                </c:ext>
              </c:extLst>
            </c:dLbl>
            <c:dLbl>
              <c:idx val="3"/>
              <c:layout>
                <c:manualLayout>
                  <c:x val="-3.0475940507436572E-2"/>
                  <c:y val="-8.2220949589265036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81-466C-B128-CD802C85C744}"/>
                </c:ext>
              </c:extLst>
            </c:dLbl>
            <c:dLbl>
              <c:idx val="4"/>
              <c:layout>
                <c:manualLayout>
                  <c:x val="-9.9221203906889183E-3"/>
                  <c:y val="-3.0541214163079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81-466C-B128-CD802C85C744}"/>
                </c:ext>
              </c:extLst>
            </c:dLbl>
            <c:dLbl>
              <c:idx val="5"/>
              <c:layout>
                <c:manualLayout>
                  <c:x val="8.4507766447226781E-2"/>
                  <c:y val="-1.2424313669473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D81-466C-B128-CD802C85C744}"/>
                </c:ext>
              </c:extLst>
            </c:dLbl>
            <c:dLbl>
              <c:idx val="6"/>
              <c:layout>
                <c:manualLayout>
                  <c:x val="0.18867913385826771"/>
                  <c:y val="2.0654597090015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D81-466C-B128-CD802C85C7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Demographics!$P$21:$P$26</c:f>
              <c:strCache>
                <c:ptCount val="6"/>
                <c:pt idx="0">
                  <c:v>White</c:v>
                </c:pt>
                <c:pt idx="1">
                  <c:v>American Indian and Alaska Native</c:v>
                </c:pt>
                <c:pt idx="2">
                  <c:v>Two or More Races</c:v>
                </c:pt>
                <c:pt idx="3">
                  <c:v>African American or Black</c:v>
                </c:pt>
                <c:pt idx="4">
                  <c:v>Asian</c:v>
                </c:pt>
                <c:pt idx="5">
                  <c:v>Other</c:v>
                </c:pt>
              </c:strCache>
            </c:strRef>
          </c:cat>
          <c:val>
            <c:numRef>
              <c:f>Demographics!$Q$21:$Q$26</c:f>
              <c:numCache>
                <c:formatCode>0.0%</c:formatCode>
                <c:ptCount val="6"/>
                <c:pt idx="0">
                  <c:v>0.67400000000000004</c:v>
                </c:pt>
                <c:pt idx="1">
                  <c:v>0.154</c:v>
                </c:pt>
                <c:pt idx="2">
                  <c:v>8.8999999999999996E-2</c:v>
                </c:pt>
                <c:pt idx="3">
                  <c:v>6.5000000000000002E-2</c:v>
                </c:pt>
                <c:pt idx="4">
                  <c:v>6.0000000000000001E-3</c:v>
                </c:pt>
                <c:pt idx="5">
                  <c:v>8.0000000000000002E-3</c:v>
                </c:pt>
              </c:numCache>
            </c:numRef>
          </c:val>
          <c:extLst>
            <c:ext xmlns:c16="http://schemas.microsoft.com/office/drawing/2014/chart" uri="{C3380CC4-5D6E-409C-BE32-E72D297353CC}">
              <c16:uniqueId val="{0000000E-2D81-466C-B128-CD802C85C74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67084488827405586"/>
          <c:w val="0.42312981369132135"/>
          <c:h val="0.317712160979877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Median Household Income, Median Family Income, and Per Capita Income</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Income!$C$9</c:f>
              <c:strCache>
                <c:ptCount val="1"/>
                <c:pt idx="0">
                  <c:v>Median Household Income</c:v>
                </c:pt>
              </c:strCache>
            </c:strRef>
          </c:tx>
          <c:spPr>
            <a:solidFill>
              <a:schemeClr val="accent1"/>
            </a:solidFill>
            <a:ln>
              <a:noFill/>
            </a:ln>
            <a:effectLst/>
          </c:spPr>
          <c:invertIfNegative val="0"/>
          <c:cat>
            <c:multiLvlStrRef>
              <c:f>Income!$A$10:$B$18</c:f>
              <c:multiLvlStrCache>
                <c:ptCount val="9"/>
                <c:lvl>
                  <c:pt idx="0">
                    <c:v>Chippewa</c:v>
                  </c:pt>
                  <c:pt idx="1">
                    <c:v>Michigan</c:v>
                  </c:pt>
                  <c:pt idx="2">
                    <c:v>US</c:v>
                  </c:pt>
                  <c:pt idx="3">
                    <c:v>Chippewa</c:v>
                  </c:pt>
                  <c:pt idx="4">
                    <c:v>Michigan</c:v>
                  </c:pt>
                  <c:pt idx="5">
                    <c:v>US</c:v>
                  </c:pt>
                  <c:pt idx="6">
                    <c:v>Chippewa</c:v>
                  </c:pt>
                  <c:pt idx="7">
                    <c:v>Michigan</c:v>
                  </c:pt>
                  <c:pt idx="8">
                    <c:v>US</c:v>
                  </c:pt>
                </c:lvl>
                <c:lvl>
                  <c:pt idx="0">
                    <c:v>2000</c:v>
                  </c:pt>
                  <c:pt idx="3">
                    <c:v>2010</c:v>
                  </c:pt>
                  <c:pt idx="6">
                    <c:v>2019</c:v>
                  </c:pt>
                </c:lvl>
              </c:multiLvlStrCache>
            </c:multiLvlStrRef>
          </c:cat>
          <c:val>
            <c:numRef>
              <c:f>Income!$C$10:$C$18</c:f>
              <c:numCache>
                <c:formatCode>_("$"* #,##0_);_("$"* \(#,##0\);_("$"* "-"??_);_(@_)</c:formatCode>
                <c:ptCount val="9"/>
                <c:pt idx="0">
                  <c:v>34464</c:v>
                </c:pt>
                <c:pt idx="1">
                  <c:v>44667</c:v>
                </c:pt>
                <c:pt idx="2">
                  <c:v>41994</c:v>
                </c:pt>
                <c:pt idx="3">
                  <c:v>40194</c:v>
                </c:pt>
                <c:pt idx="4">
                  <c:v>48432</c:v>
                </c:pt>
                <c:pt idx="5">
                  <c:v>51914</c:v>
                </c:pt>
                <c:pt idx="6">
                  <c:v>46486</c:v>
                </c:pt>
                <c:pt idx="7">
                  <c:v>57144</c:v>
                </c:pt>
                <c:pt idx="8">
                  <c:v>62843</c:v>
                </c:pt>
              </c:numCache>
            </c:numRef>
          </c:val>
          <c:extLst>
            <c:ext xmlns:c16="http://schemas.microsoft.com/office/drawing/2014/chart" uri="{C3380CC4-5D6E-409C-BE32-E72D297353CC}">
              <c16:uniqueId val="{00000000-D6A4-48DF-8487-6C8632611D63}"/>
            </c:ext>
          </c:extLst>
        </c:ser>
        <c:ser>
          <c:idx val="1"/>
          <c:order val="1"/>
          <c:tx>
            <c:strRef>
              <c:f>Income!$D$9</c:f>
              <c:strCache>
                <c:ptCount val="1"/>
                <c:pt idx="0">
                  <c:v>Median Family Income</c:v>
                </c:pt>
              </c:strCache>
            </c:strRef>
          </c:tx>
          <c:spPr>
            <a:solidFill>
              <a:schemeClr val="accent2"/>
            </a:solidFill>
            <a:ln>
              <a:noFill/>
            </a:ln>
            <a:effectLst/>
          </c:spPr>
          <c:invertIfNegative val="0"/>
          <c:cat>
            <c:multiLvlStrRef>
              <c:f>Income!$A$10:$B$18</c:f>
              <c:multiLvlStrCache>
                <c:ptCount val="9"/>
                <c:lvl>
                  <c:pt idx="0">
                    <c:v>Chippewa</c:v>
                  </c:pt>
                  <c:pt idx="1">
                    <c:v>Michigan</c:v>
                  </c:pt>
                  <c:pt idx="2">
                    <c:v>US</c:v>
                  </c:pt>
                  <c:pt idx="3">
                    <c:v>Chippewa</c:v>
                  </c:pt>
                  <c:pt idx="4">
                    <c:v>Michigan</c:v>
                  </c:pt>
                  <c:pt idx="5">
                    <c:v>US</c:v>
                  </c:pt>
                  <c:pt idx="6">
                    <c:v>Chippewa</c:v>
                  </c:pt>
                  <c:pt idx="7">
                    <c:v>Michigan</c:v>
                  </c:pt>
                  <c:pt idx="8">
                    <c:v>US</c:v>
                  </c:pt>
                </c:lvl>
                <c:lvl>
                  <c:pt idx="0">
                    <c:v>2000</c:v>
                  </c:pt>
                  <c:pt idx="3">
                    <c:v>2010</c:v>
                  </c:pt>
                  <c:pt idx="6">
                    <c:v>2019</c:v>
                  </c:pt>
                </c:lvl>
              </c:multiLvlStrCache>
            </c:multiLvlStrRef>
          </c:cat>
          <c:val>
            <c:numRef>
              <c:f>Income!$D$10:$D$18</c:f>
              <c:numCache>
                <c:formatCode>_("$"* #,##0_);_("$"* \(#,##0\);_("$"* "-"??_);_(@_)</c:formatCode>
                <c:ptCount val="9"/>
                <c:pt idx="0">
                  <c:v>41450</c:v>
                </c:pt>
                <c:pt idx="1">
                  <c:v>53457</c:v>
                </c:pt>
                <c:pt idx="2">
                  <c:v>50046</c:v>
                </c:pt>
                <c:pt idx="3">
                  <c:v>54066</c:v>
                </c:pt>
                <c:pt idx="4">
                  <c:v>60341</c:v>
                </c:pt>
                <c:pt idx="5">
                  <c:v>62982</c:v>
                </c:pt>
                <c:pt idx="6">
                  <c:v>57256</c:v>
                </c:pt>
                <c:pt idx="7">
                  <c:v>72600</c:v>
                </c:pt>
                <c:pt idx="8">
                  <c:v>77263</c:v>
                </c:pt>
              </c:numCache>
            </c:numRef>
          </c:val>
          <c:extLst>
            <c:ext xmlns:c16="http://schemas.microsoft.com/office/drawing/2014/chart" uri="{C3380CC4-5D6E-409C-BE32-E72D297353CC}">
              <c16:uniqueId val="{00000001-D6A4-48DF-8487-6C8632611D63}"/>
            </c:ext>
          </c:extLst>
        </c:ser>
        <c:ser>
          <c:idx val="2"/>
          <c:order val="2"/>
          <c:tx>
            <c:strRef>
              <c:f>Income!$E$9</c:f>
              <c:strCache>
                <c:ptCount val="1"/>
                <c:pt idx="0">
                  <c:v>Per Capita Income</c:v>
                </c:pt>
              </c:strCache>
            </c:strRef>
          </c:tx>
          <c:spPr>
            <a:solidFill>
              <a:schemeClr val="accent3"/>
            </a:solidFill>
            <a:ln>
              <a:noFill/>
            </a:ln>
            <a:effectLst/>
          </c:spPr>
          <c:invertIfNegative val="0"/>
          <c:cat>
            <c:multiLvlStrRef>
              <c:f>Income!$A$10:$B$18</c:f>
              <c:multiLvlStrCache>
                <c:ptCount val="9"/>
                <c:lvl>
                  <c:pt idx="0">
                    <c:v>Chippewa</c:v>
                  </c:pt>
                  <c:pt idx="1">
                    <c:v>Michigan</c:v>
                  </c:pt>
                  <c:pt idx="2">
                    <c:v>US</c:v>
                  </c:pt>
                  <c:pt idx="3">
                    <c:v>Chippewa</c:v>
                  </c:pt>
                  <c:pt idx="4">
                    <c:v>Michigan</c:v>
                  </c:pt>
                  <c:pt idx="5">
                    <c:v>US</c:v>
                  </c:pt>
                  <c:pt idx="6">
                    <c:v>Chippewa</c:v>
                  </c:pt>
                  <c:pt idx="7">
                    <c:v>Michigan</c:v>
                  </c:pt>
                  <c:pt idx="8">
                    <c:v>US</c:v>
                  </c:pt>
                </c:lvl>
                <c:lvl>
                  <c:pt idx="0">
                    <c:v>2000</c:v>
                  </c:pt>
                  <c:pt idx="3">
                    <c:v>2010</c:v>
                  </c:pt>
                  <c:pt idx="6">
                    <c:v>2019</c:v>
                  </c:pt>
                </c:lvl>
              </c:multiLvlStrCache>
            </c:multiLvlStrRef>
          </c:cat>
          <c:val>
            <c:numRef>
              <c:f>Income!$E$10:$E$18</c:f>
              <c:numCache>
                <c:formatCode>_("$"* #,##0_);_("$"* \(#,##0\);_("$"* "-"??_);_(@_)</c:formatCode>
                <c:ptCount val="9"/>
                <c:pt idx="0">
                  <c:v>15858</c:v>
                </c:pt>
                <c:pt idx="1">
                  <c:v>22168</c:v>
                </c:pt>
                <c:pt idx="2">
                  <c:v>21587</c:v>
                </c:pt>
                <c:pt idx="3">
                  <c:v>20309</c:v>
                </c:pt>
                <c:pt idx="4">
                  <c:v>25135</c:v>
                </c:pt>
                <c:pt idx="5">
                  <c:v>27334</c:v>
                </c:pt>
                <c:pt idx="6">
                  <c:v>25086</c:v>
                </c:pt>
                <c:pt idx="7">
                  <c:v>31713</c:v>
                </c:pt>
                <c:pt idx="8">
                  <c:v>34103</c:v>
                </c:pt>
              </c:numCache>
            </c:numRef>
          </c:val>
          <c:extLst>
            <c:ext xmlns:c16="http://schemas.microsoft.com/office/drawing/2014/chart" uri="{C3380CC4-5D6E-409C-BE32-E72D297353CC}">
              <c16:uniqueId val="{00000002-D6A4-48DF-8487-6C8632611D63}"/>
            </c:ext>
          </c:extLst>
        </c:ser>
        <c:dLbls>
          <c:showLegendKey val="0"/>
          <c:showVal val="0"/>
          <c:showCatName val="0"/>
          <c:showSerName val="0"/>
          <c:showPercent val="0"/>
          <c:showBubbleSize val="0"/>
        </c:dLbls>
        <c:gapWidth val="219"/>
        <c:overlap val="-27"/>
        <c:axId val="632936960"/>
        <c:axId val="632917408"/>
      </c:barChart>
      <c:catAx>
        <c:axId val="63293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917408"/>
        <c:crosses val="autoZero"/>
        <c:auto val="1"/>
        <c:lblAlgn val="ctr"/>
        <c:lblOffset val="100"/>
        <c:noMultiLvlLbl val="0"/>
      </c:catAx>
      <c:valAx>
        <c:axId val="632917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Income</a:t>
                </a:r>
                <a:r>
                  <a:rPr lang="en-US" baseline="0"/>
                  <a:t> (USD)</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2936960"/>
        <c:crosses val="autoZero"/>
        <c:crossBetween val="between"/>
      </c:valAx>
      <c:spPr>
        <a:noFill/>
        <a:ln>
          <a:noFill/>
        </a:ln>
        <a:effectLst/>
      </c:spPr>
    </c:plotArea>
    <c:legend>
      <c:legendPos val="b"/>
      <c:layout>
        <c:manualLayout>
          <c:xMode val="edge"/>
          <c:yMode val="edge"/>
          <c:x val="8.9312645882364344E-2"/>
          <c:y val="0.8811493048929796"/>
          <c:w val="0.82137451453254695"/>
          <c:h val="7.46273750012187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Unemployment</a:t>
            </a:r>
            <a:r>
              <a:rPr lang="en-US" baseline="0"/>
              <a:t> Rate vs. Time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3"/>
          <c:order val="2"/>
          <c:tx>
            <c:strRef>
              <c:f>Employment!$E$27</c:f>
              <c:strCache>
                <c:ptCount val="1"/>
                <c:pt idx="0">
                  <c:v>Recessions</c:v>
                </c:pt>
              </c:strCache>
            </c:strRef>
          </c:tx>
          <c:spPr>
            <a:solidFill>
              <a:schemeClr val="bg2"/>
            </a:solidFill>
            <a:ln>
              <a:noFill/>
            </a:ln>
            <a:effectLst/>
          </c:spPr>
          <c:cat>
            <c:numRef>
              <c:f>Employment!$A$28:$A$407</c:f>
              <c:numCache>
                <c:formatCode>yyyy\-mm\-dd</c:formatCode>
                <c:ptCount val="380"/>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40544</c:v>
                </c:pt>
                <c:pt idx="253">
                  <c:v>40575</c:v>
                </c:pt>
                <c:pt idx="254">
                  <c:v>40603</c:v>
                </c:pt>
                <c:pt idx="255">
                  <c:v>40634</c:v>
                </c:pt>
                <c:pt idx="256">
                  <c:v>40664</c:v>
                </c:pt>
                <c:pt idx="257">
                  <c:v>40695</c:v>
                </c:pt>
                <c:pt idx="258">
                  <c:v>40725</c:v>
                </c:pt>
                <c:pt idx="259">
                  <c:v>40756</c:v>
                </c:pt>
                <c:pt idx="260">
                  <c:v>40787</c:v>
                </c:pt>
                <c:pt idx="261">
                  <c:v>40817</c:v>
                </c:pt>
                <c:pt idx="262">
                  <c:v>40848</c:v>
                </c:pt>
                <c:pt idx="263">
                  <c:v>40878</c:v>
                </c:pt>
                <c:pt idx="264">
                  <c:v>40909</c:v>
                </c:pt>
                <c:pt idx="265">
                  <c:v>40940</c:v>
                </c:pt>
                <c:pt idx="266">
                  <c:v>40969</c:v>
                </c:pt>
                <c:pt idx="267">
                  <c:v>41000</c:v>
                </c:pt>
                <c:pt idx="268">
                  <c:v>41030</c:v>
                </c:pt>
                <c:pt idx="269">
                  <c:v>41061</c:v>
                </c:pt>
                <c:pt idx="270">
                  <c:v>41091</c:v>
                </c:pt>
                <c:pt idx="271">
                  <c:v>41122</c:v>
                </c:pt>
                <c:pt idx="272">
                  <c:v>41153</c:v>
                </c:pt>
                <c:pt idx="273">
                  <c:v>41183</c:v>
                </c:pt>
                <c:pt idx="274">
                  <c:v>41214</c:v>
                </c:pt>
                <c:pt idx="275">
                  <c:v>41244</c:v>
                </c:pt>
                <c:pt idx="276">
                  <c:v>41275</c:v>
                </c:pt>
                <c:pt idx="277">
                  <c:v>41306</c:v>
                </c:pt>
                <c:pt idx="278">
                  <c:v>41334</c:v>
                </c:pt>
                <c:pt idx="279">
                  <c:v>41365</c:v>
                </c:pt>
                <c:pt idx="280">
                  <c:v>41395</c:v>
                </c:pt>
                <c:pt idx="281">
                  <c:v>41426</c:v>
                </c:pt>
                <c:pt idx="282">
                  <c:v>41456</c:v>
                </c:pt>
                <c:pt idx="283">
                  <c:v>41487</c:v>
                </c:pt>
                <c:pt idx="284">
                  <c:v>41518</c:v>
                </c:pt>
                <c:pt idx="285">
                  <c:v>41548</c:v>
                </c:pt>
                <c:pt idx="286">
                  <c:v>41579</c:v>
                </c:pt>
                <c:pt idx="287">
                  <c:v>41609</c:v>
                </c:pt>
                <c:pt idx="288">
                  <c:v>41640</c:v>
                </c:pt>
                <c:pt idx="289">
                  <c:v>41671</c:v>
                </c:pt>
                <c:pt idx="290">
                  <c:v>41699</c:v>
                </c:pt>
                <c:pt idx="291">
                  <c:v>41730</c:v>
                </c:pt>
                <c:pt idx="292">
                  <c:v>41760</c:v>
                </c:pt>
                <c:pt idx="293">
                  <c:v>41791</c:v>
                </c:pt>
                <c:pt idx="294">
                  <c:v>41821</c:v>
                </c:pt>
                <c:pt idx="295">
                  <c:v>41852</c:v>
                </c:pt>
                <c:pt idx="296">
                  <c:v>41883</c:v>
                </c:pt>
                <c:pt idx="297">
                  <c:v>41913</c:v>
                </c:pt>
                <c:pt idx="298">
                  <c:v>41944</c:v>
                </c:pt>
                <c:pt idx="299">
                  <c:v>41974</c:v>
                </c:pt>
                <c:pt idx="300">
                  <c:v>42005</c:v>
                </c:pt>
                <c:pt idx="301">
                  <c:v>42036</c:v>
                </c:pt>
                <c:pt idx="302">
                  <c:v>42064</c:v>
                </c:pt>
                <c:pt idx="303">
                  <c:v>42095</c:v>
                </c:pt>
                <c:pt idx="304">
                  <c:v>42125</c:v>
                </c:pt>
                <c:pt idx="305">
                  <c:v>42156</c:v>
                </c:pt>
                <c:pt idx="306">
                  <c:v>42186</c:v>
                </c:pt>
                <c:pt idx="307">
                  <c:v>42217</c:v>
                </c:pt>
                <c:pt idx="308">
                  <c:v>42248</c:v>
                </c:pt>
                <c:pt idx="309">
                  <c:v>42278</c:v>
                </c:pt>
                <c:pt idx="310">
                  <c:v>42309</c:v>
                </c:pt>
                <c:pt idx="311">
                  <c:v>42339</c:v>
                </c:pt>
                <c:pt idx="312">
                  <c:v>42370</c:v>
                </c:pt>
                <c:pt idx="313">
                  <c:v>42401</c:v>
                </c:pt>
                <c:pt idx="314">
                  <c:v>42430</c:v>
                </c:pt>
                <c:pt idx="315">
                  <c:v>42461</c:v>
                </c:pt>
                <c:pt idx="316">
                  <c:v>42491</c:v>
                </c:pt>
                <c:pt idx="317">
                  <c:v>42522</c:v>
                </c:pt>
                <c:pt idx="318">
                  <c:v>42552</c:v>
                </c:pt>
                <c:pt idx="319">
                  <c:v>42583</c:v>
                </c:pt>
                <c:pt idx="320">
                  <c:v>42614</c:v>
                </c:pt>
                <c:pt idx="321">
                  <c:v>42644</c:v>
                </c:pt>
                <c:pt idx="322">
                  <c:v>42675</c:v>
                </c:pt>
                <c:pt idx="323">
                  <c:v>42705</c:v>
                </c:pt>
                <c:pt idx="324">
                  <c:v>42736</c:v>
                </c:pt>
                <c:pt idx="325">
                  <c:v>42767</c:v>
                </c:pt>
                <c:pt idx="326">
                  <c:v>42795</c:v>
                </c:pt>
                <c:pt idx="327">
                  <c:v>42826</c:v>
                </c:pt>
                <c:pt idx="328">
                  <c:v>42856</c:v>
                </c:pt>
                <c:pt idx="329">
                  <c:v>42887</c:v>
                </c:pt>
                <c:pt idx="330">
                  <c:v>42917</c:v>
                </c:pt>
                <c:pt idx="331">
                  <c:v>42948</c:v>
                </c:pt>
                <c:pt idx="332">
                  <c:v>42979</c:v>
                </c:pt>
                <c:pt idx="333">
                  <c:v>43009</c:v>
                </c:pt>
                <c:pt idx="334">
                  <c:v>43040</c:v>
                </c:pt>
                <c:pt idx="335">
                  <c:v>43070</c:v>
                </c:pt>
                <c:pt idx="336">
                  <c:v>43101</c:v>
                </c:pt>
                <c:pt idx="337">
                  <c:v>43132</c:v>
                </c:pt>
                <c:pt idx="338">
                  <c:v>43160</c:v>
                </c:pt>
                <c:pt idx="339">
                  <c:v>43191</c:v>
                </c:pt>
                <c:pt idx="340">
                  <c:v>43221</c:v>
                </c:pt>
                <c:pt idx="341">
                  <c:v>43252</c:v>
                </c:pt>
                <c:pt idx="342">
                  <c:v>43282</c:v>
                </c:pt>
                <c:pt idx="343">
                  <c:v>43313</c:v>
                </c:pt>
                <c:pt idx="344">
                  <c:v>43344</c:v>
                </c:pt>
                <c:pt idx="345">
                  <c:v>43374</c:v>
                </c:pt>
                <c:pt idx="346">
                  <c:v>43405</c:v>
                </c:pt>
                <c:pt idx="347">
                  <c:v>43435</c:v>
                </c:pt>
                <c:pt idx="348">
                  <c:v>43466</c:v>
                </c:pt>
                <c:pt idx="349">
                  <c:v>43497</c:v>
                </c:pt>
                <c:pt idx="350">
                  <c:v>43525</c:v>
                </c:pt>
                <c:pt idx="351">
                  <c:v>43556</c:v>
                </c:pt>
                <c:pt idx="352">
                  <c:v>43586</c:v>
                </c:pt>
                <c:pt idx="353">
                  <c:v>43617</c:v>
                </c:pt>
                <c:pt idx="354">
                  <c:v>43647</c:v>
                </c:pt>
                <c:pt idx="355">
                  <c:v>43678</c:v>
                </c:pt>
                <c:pt idx="356">
                  <c:v>43709</c:v>
                </c:pt>
                <c:pt idx="357">
                  <c:v>43739</c:v>
                </c:pt>
                <c:pt idx="358">
                  <c:v>43770</c:v>
                </c:pt>
                <c:pt idx="359">
                  <c:v>43800</c:v>
                </c:pt>
                <c:pt idx="360">
                  <c:v>43831</c:v>
                </c:pt>
                <c:pt idx="361">
                  <c:v>43862</c:v>
                </c:pt>
                <c:pt idx="362">
                  <c:v>43891</c:v>
                </c:pt>
                <c:pt idx="363">
                  <c:v>43922</c:v>
                </c:pt>
                <c:pt idx="364">
                  <c:v>43952</c:v>
                </c:pt>
                <c:pt idx="365">
                  <c:v>43983</c:v>
                </c:pt>
                <c:pt idx="366">
                  <c:v>44013</c:v>
                </c:pt>
                <c:pt idx="367">
                  <c:v>44044</c:v>
                </c:pt>
                <c:pt idx="368">
                  <c:v>44075</c:v>
                </c:pt>
                <c:pt idx="369">
                  <c:v>44105</c:v>
                </c:pt>
                <c:pt idx="370">
                  <c:v>44136</c:v>
                </c:pt>
                <c:pt idx="371">
                  <c:v>44166</c:v>
                </c:pt>
                <c:pt idx="372">
                  <c:v>44197</c:v>
                </c:pt>
                <c:pt idx="373">
                  <c:v>44228</c:v>
                </c:pt>
                <c:pt idx="374">
                  <c:v>44256</c:v>
                </c:pt>
                <c:pt idx="375">
                  <c:v>44287</c:v>
                </c:pt>
                <c:pt idx="376">
                  <c:v>44317</c:v>
                </c:pt>
                <c:pt idx="377">
                  <c:v>44348</c:v>
                </c:pt>
                <c:pt idx="378">
                  <c:v>44378</c:v>
                </c:pt>
                <c:pt idx="379">
                  <c:v>44409</c:v>
                </c:pt>
              </c:numCache>
            </c:numRef>
          </c:cat>
          <c:val>
            <c:numRef>
              <c:f>Employment!$E$28:$E$407</c:f>
              <c:numCache>
                <c:formatCode>General</c:formatCode>
                <c:ptCount val="380"/>
                <c:pt idx="6" formatCode="0.0">
                  <c:v>25</c:v>
                </c:pt>
                <c:pt idx="7" formatCode="0.0">
                  <c:v>25</c:v>
                </c:pt>
                <c:pt idx="8" formatCode="0.0">
                  <c:v>25</c:v>
                </c:pt>
                <c:pt idx="9" formatCode="0.0">
                  <c:v>25</c:v>
                </c:pt>
                <c:pt idx="10" formatCode="0.0">
                  <c:v>25</c:v>
                </c:pt>
                <c:pt idx="11" formatCode="0.0">
                  <c:v>25</c:v>
                </c:pt>
                <c:pt idx="12" formatCode="0.0">
                  <c:v>25</c:v>
                </c:pt>
                <c:pt idx="13" formatCode="0.0">
                  <c:v>25</c:v>
                </c:pt>
                <c:pt idx="134" formatCode="0.0">
                  <c:v>25</c:v>
                </c:pt>
                <c:pt idx="135" formatCode="0.0">
                  <c:v>25</c:v>
                </c:pt>
                <c:pt idx="136" formatCode="0.0">
                  <c:v>25</c:v>
                </c:pt>
                <c:pt idx="137" formatCode="0.0">
                  <c:v>25</c:v>
                </c:pt>
                <c:pt idx="138" formatCode="0.0">
                  <c:v>25</c:v>
                </c:pt>
                <c:pt idx="139" formatCode="0.0">
                  <c:v>25</c:v>
                </c:pt>
                <c:pt idx="140" formatCode="0.0">
                  <c:v>25</c:v>
                </c:pt>
                <c:pt idx="141" formatCode="0.0">
                  <c:v>25</c:v>
                </c:pt>
                <c:pt idx="142" formatCode="0.0">
                  <c:v>25</c:v>
                </c:pt>
                <c:pt idx="215" formatCode="0.0">
                  <c:v>25</c:v>
                </c:pt>
                <c:pt idx="216" formatCode="0.0">
                  <c:v>25</c:v>
                </c:pt>
                <c:pt idx="217" formatCode="0.0">
                  <c:v>25</c:v>
                </c:pt>
                <c:pt idx="218" formatCode="0.0">
                  <c:v>25</c:v>
                </c:pt>
                <c:pt idx="219" formatCode="0.0">
                  <c:v>25</c:v>
                </c:pt>
                <c:pt idx="220" formatCode="0.0">
                  <c:v>25</c:v>
                </c:pt>
                <c:pt idx="221" formatCode="0.0">
                  <c:v>25</c:v>
                </c:pt>
                <c:pt idx="222" formatCode="0.0">
                  <c:v>25</c:v>
                </c:pt>
                <c:pt idx="223" formatCode="0.0">
                  <c:v>25</c:v>
                </c:pt>
                <c:pt idx="224" formatCode="0.0">
                  <c:v>25</c:v>
                </c:pt>
                <c:pt idx="225" formatCode="0.0">
                  <c:v>25</c:v>
                </c:pt>
                <c:pt idx="226" formatCode="0.0">
                  <c:v>25</c:v>
                </c:pt>
                <c:pt idx="227" formatCode="0.0">
                  <c:v>25</c:v>
                </c:pt>
                <c:pt idx="228" formatCode="0.0">
                  <c:v>25</c:v>
                </c:pt>
                <c:pt idx="229" formatCode="0.0">
                  <c:v>25</c:v>
                </c:pt>
                <c:pt idx="230" formatCode="0.0">
                  <c:v>25</c:v>
                </c:pt>
                <c:pt idx="231" formatCode="0.0">
                  <c:v>25</c:v>
                </c:pt>
                <c:pt idx="232" formatCode="0.0">
                  <c:v>25</c:v>
                </c:pt>
                <c:pt idx="233" formatCode="0.0">
                  <c:v>25</c:v>
                </c:pt>
                <c:pt idx="361" formatCode="0.0">
                  <c:v>25</c:v>
                </c:pt>
                <c:pt idx="362" formatCode="0.0">
                  <c:v>25</c:v>
                </c:pt>
                <c:pt idx="363" formatCode="0.0">
                  <c:v>25</c:v>
                </c:pt>
              </c:numCache>
            </c:numRef>
          </c:val>
          <c:extLst>
            <c:ext xmlns:c16="http://schemas.microsoft.com/office/drawing/2014/chart" uri="{C3380CC4-5D6E-409C-BE32-E72D297353CC}">
              <c16:uniqueId val="{00000000-D7BE-4141-8AAA-CA677D868471}"/>
            </c:ext>
          </c:extLst>
        </c:ser>
        <c:dLbls>
          <c:showLegendKey val="0"/>
          <c:showVal val="0"/>
          <c:showCatName val="0"/>
          <c:showSerName val="0"/>
          <c:showPercent val="0"/>
          <c:showBubbleSize val="0"/>
        </c:dLbls>
        <c:axId val="474346543"/>
        <c:axId val="474351119"/>
      </c:areaChart>
      <c:lineChart>
        <c:grouping val="standard"/>
        <c:varyColors val="0"/>
        <c:ser>
          <c:idx val="0"/>
          <c:order val="0"/>
          <c:tx>
            <c:strRef>
              <c:f>Employment!$B$27</c:f>
              <c:strCache>
                <c:ptCount val="1"/>
                <c:pt idx="0">
                  <c:v>Chippewa County</c:v>
                </c:pt>
              </c:strCache>
            </c:strRef>
          </c:tx>
          <c:spPr>
            <a:ln w="28575" cap="rnd">
              <a:solidFill>
                <a:schemeClr val="accent1"/>
              </a:solidFill>
              <a:round/>
            </a:ln>
            <a:effectLst/>
          </c:spPr>
          <c:marker>
            <c:symbol val="none"/>
          </c:marker>
          <c:cat>
            <c:numRef>
              <c:f>Employment!$A$28:$A$407</c:f>
              <c:numCache>
                <c:formatCode>yyyy\-mm\-dd</c:formatCode>
                <c:ptCount val="380"/>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40544</c:v>
                </c:pt>
                <c:pt idx="253">
                  <c:v>40575</c:v>
                </c:pt>
                <c:pt idx="254">
                  <c:v>40603</c:v>
                </c:pt>
                <c:pt idx="255">
                  <c:v>40634</c:v>
                </c:pt>
                <c:pt idx="256">
                  <c:v>40664</c:v>
                </c:pt>
                <c:pt idx="257">
                  <c:v>40695</c:v>
                </c:pt>
                <c:pt idx="258">
                  <c:v>40725</c:v>
                </c:pt>
                <c:pt idx="259">
                  <c:v>40756</c:v>
                </c:pt>
                <c:pt idx="260">
                  <c:v>40787</c:v>
                </c:pt>
                <c:pt idx="261">
                  <c:v>40817</c:v>
                </c:pt>
                <c:pt idx="262">
                  <c:v>40848</c:v>
                </c:pt>
                <c:pt idx="263">
                  <c:v>40878</c:v>
                </c:pt>
                <c:pt idx="264">
                  <c:v>40909</c:v>
                </c:pt>
                <c:pt idx="265">
                  <c:v>40940</c:v>
                </c:pt>
                <c:pt idx="266">
                  <c:v>40969</c:v>
                </c:pt>
                <c:pt idx="267">
                  <c:v>41000</c:v>
                </c:pt>
                <c:pt idx="268">
                  <c:v>41030</c:v>
                </c:pt>
                <c:pt idx="269">
                  <c:v>41061</c:v>
                </c:pt>
                <c:pt idx="270">
                  <c:v>41091</c:v>
                </c:pt>
                <c:pt idx="271">
                  <c:v>41122</c:v>
                </c:pt>
                <c:pt idx="272">
                  <c:v>41153</c:v>
                </c:pt>
                <c:pt idx="273">
                  <c:v>41183</c:v>
                </c:pt>
                <c:pt idx="274">
                  <c:v>41214</c:v>
                </c:pt>
                <c:pt idx="275">
                  <c:v>41244</c:v>
                </c:pt>
                <c:pt idx="276">
                  <c:v>41275</c:v>
                </c:pt>
                <c:pt idx="277">
                  <c:v>41306</c:v>
                </c:pt>
                <c:pt idx="278">
                  <c:v>41334</c:v>
                </c:pt>
                <c:pt idx="279">
                  <c:v>41365</c:v>
                </c:pt>
                <c:pt idx="280">
                  <c:v>41395</c:v>
                </c:pt>
                <c:pt idx="281">
                  <c:v>41426</c:v>
                </c:pt>
                <c:pt idx="282">
                  <c:v>41456</c:v>
                </c:pt>
                <c:pt idx="283">
                  <c:v>41487</c:v>
                </c:pt>
                <c:pt idx="284">
                  <c:v>41518</c:v>
                </c:pt>
                <c:pt idx="285">
                  <c:v>41548</c:v>
                </c:pt>
                <c:pt idx="286">
                  <c:v>41579</c:v>
                </c:pt>
                <c:pt idx="287">
                  <c:v>41609</c:v>
                </c:pt>
                <c:pt idx="288">
                  <c:v>41640</c:v>
                </c:pt>
                <c:pt idx="289">
                  <c:v>41671</c:v>
                </c:pt>
                <c:pt idx="290">
                  <c:v>41699</c:v>
                </c:pt>
                <c:pt idx="291">
                  <c:v>41730</c:v>
                </c:pt>
                <c:pt idx="292">
                  <c:v>41760</c:v>
                </c:pt>
                <c:pt idx="293">
                  <c:v>41791</c:v>
                </c:pt>
                <c:pt idx="294">
                  <c:v>41821</c:v>
                </c:pt>
                <c:pt idx="295">
                  <c:v>41852</c:v>
                </c:pt>
                <c:pt idx="296">
                  <c:v>41883</c:v>
                </c:pt>
                <c:pt idx="297">
                  <c:v>41913</c:v>
                </c:pt>
                <c:pt idx="298">
                  <c:v>41944</c:v>
                </c:pt>
                <c:pt idx="299">
                  <c:v>41974</c:v>
                </c:pt>
                <c:pt idx="300">
                  <c:v>42005</c:v>
                </c:pt>
                <c:pt idx="301">
                  <c:v>42036</c:v>
                </c:pt>
                <c:pt idx="302">
                  <c:v>42064</c:v>
                </c:pt>
                <c:pt idx="303">
                  <c:v>42095</c:v>
                </c:pt>
                <c:pt idx="304">
                  <c:v>42125</c:v>
                </c:pt>
                <c:pt idx="305">
                  <c:v>42156</c:v>
                </c:pt>
                <c:pt idx="306">
                  <c:v>42186</c:v>
                </c:pt>
                <c:pt idx="307">
                  <c:v>42217</c:v>
                </c:pt>
                <c:pt idx="308">
                  <c:v>42248</c:v>
                </c:pt>
                <c:pt idx="309">
                  <c:v>42278</c:v>
                </c:pt>
                <c:pt idx="310">
                  <c:v>42309</c:v>
                </c:pt>
                <c:pt idx="311">
                  <c:v>42339</c:v>
                </c:pt>
                <c:pt idx="312">
                  <c:v>42370</c:v>
                </c:pt>
                <c:pt idx="313">
                  <c:v>42401</c:v>
                </c:pt>
                <c:pt idx="314">
                  <c:v>42430</c:v>
                </c:pt>
                <c:pt idx="315">
                  <c:v>42461</c:v>
                </c:pt>
                <c:pt idx="316">
                  <c:v>42491</c:v>
                </c:pt>
                <c:pt idx="317">
                  <c:v>42522</c:v>
                </c:pt>
                <c:pt idx="318">
                  <c:v>42552</c:v>
                </c:pt>
                <c:pt idx="319">
                  <c:v>42583</c:v>
                </c:pt>
                <c:pt idx="320">
                  <c:v>42614</c:v>
                </c:pt>
                <c:pt idx="321">
                  <c:v>42644</c:v>
                </c:pt>
                <c:pt idx="322">
                  <c:v>42675</c:v>
                </c:pt>
                <c:pt idx="323">
                  <c:v>42705</c:v>
                </c:pt>
                <c:pt idx="324">
                  <c:v>42736</c:v>
                </c:pt>
                <c:pt idx="325">
                  <c:v>42767</c:v>
                </c:pt>
                <c:pt idx="326">
                  <c:v>42795</c:v>
                </c:pt>
                <c:pt idx="327">
                  <c:v>42826</c:v>
                </c:pt>
                <c:pt idx="328">
                  <c:v>42856</c:v>
                </c:pt>
                <c:pt idx="329">
                  <c:v>42887</c:v>
                </c:pt>
                <c:pt idx="330">
                  <c:v>42917</c:v>
                </c:pt>
                <c:pt idx="331">
                  <c:v>42948</c:v>
                </c:pt>
                <c:pt idx="332">
                  <c:v>42979</c:v>
                </c:pt>
                <c:pt idx="333">
                  <c:v>43009</c:v>
                </c:pt>
                <c:pt idx="334">
                  <c:v>43040</c:v>
                </c:pt>
                <c:pt idx="335">
                  <c:v>43070</c:v>
                </c:pt>
                <c:pt idx="336">
                  <c:v>43101</c:v>
                </c:pt>
                <c:pt idx="337">
                  <c:v>43132</c:v>
                </c:pt>
                <c:pt idx="338">
                  <c:v>43160</c:v>
                </c:pt>
                <c:pt idx="339">
                  <c:v>43191</c:v>
                </c:pt>
                <c:pt idx="340">
                  <c:v>43221</c:v>
                </c:pt>
                <c:pt idx="341">
                  <c:v>43252</c:v>
                </c:pt>
                <c:pt idx="342">
                  <c:v>43282</c:v>
                </c:pt>
                <c:pt idx="343">
                  <c:v>43313</c:v>
                </c:pt>
                <c:pt idx="344">
                  <c:v>43344</c:v>
                </c:pt>
                <c:pt idx="345">
                  <c:v>43374</c:v>
                </c:pt>
                <c:pt idx="346">
                  <c:v>43405</c:v>
                </c:pt>
                <c:pt idx="347">
                  <c:v>43435</c:v>
                </c:pt>
                <c:pt idx="348">
                  <c:v>43466</c:v>
                </c:pt>
                <c:pt idx="349">
                  <c:v>43497</c:v>
                </c:pt>
                <c:pt idx="350">
                  <c:v>43525</c:v>
                </c:pt>
                <c:pt idx="351">
                  <c:v>43556</c:v>
                </c:pt>
                <c:pt idx="352">
                  <c:v>43586</c:v>
                </c:pt>
                <c:pt idx="353">
                  <c:v>43617</c:v>
                </c:pt>
                <c:pt idx="354">
                  <c:v>43647</c:v>
                </c:pt>
                <c:pt idx="355">
                  <c:v>43678</c:v>
                </c:pt>
                <c:pt idx="356">
                  <c:v>43709</c:v>
                </c:pt>
                <c:pt idx="357">
                  <c:v>43739</c:v>
                </c:pt>
                <c:pt idx="358">
                  <c:v>43770</c:v>
                </c:pt>
                <c:pt idx="359">
                  <c:v>43800</c:v>
                </c:pt>
                <c:pt idx="360">
                  <c:v>43831</c:v>
                </c:pt>
                <c:pt idx="361">
                  <c:v>43862</c:v>
                </c:pt>
                <c:pt idx="362">
                  <c:v>43891</c:v>
                </c:pt>
                <c:pt idx="363">
                  <c:v>43922</c:v>
                </c:pt>
                <c:pt idx="364">
                  <c:v>43952</c:v>
                </c:pt>
                <c:pt idx="365">
                  <c:v>43983</c:v>
                </c:pt>
                <c:pt idx="366">
                  <c:v>44013</c:v>
                </c:pt>
                <c:pt idx="367">
                  <c:v>44044</c:v>
                </c:pt>
                <c:pt idx="368">
                  <c:v>44075</c:v>
                </c:pt>
                <c:pt idx="369">
                  <c:v>44105</c:v>
                </c:pt>
                <c:pt idx="370">
                  <c:v>44136</c:v>
                </c:pt>
                <c:pt idx="371">
                  <c:v>44166</c:v>
                </c:pt>
                <c:pt idx="372">
                  <c:v>44197</c:v>
                </c:pt>
                <c:pt idx="373">
                  <c:v>44228</c:v>
                </c:pt>
                <c:pt idx="374">
                  <c:v>44256</c:v>
                </c:pt>
                <c:pt idx="375">
                  <c:v>44287</c:v>
                </c:pt>
                <c:pt idx="376">
                  <c:v>44317</c:v>
                </c:pt>
                <c:pt idx="377">
                  <c:v>44348</c:v>
                </c:pt>
                <c:pt idx="378">
                  <c:v>44378</c:v>
                </c:pt>
                <c:pt idx="379">
                  <c:v>44409</c:v>
                </c:pt>
              </c:numCache>
            </c:numRef>
          </c:cat>
          <c:val>
            <c:numRef>
              <c:f>Employment!$B$28:$B$407</c:f>
              <c:numCache>
                <c:formatCode>0.0</c:formatCode>
                <c:ptCount val="380"/>
                <c:pt idx="0">
                  <c:v>11.9</c:v>
                </c:pt>
                <c:pt idx="1">
                  <c:v>14.6</c:v>
                </c:pt>
                <c:pt idx="2">
                  <c:v>14.5</c:v>
                </c:pt>
                <c:pt idx="3">
                  <c:v>14.1</c:v>
                </c:pt>
                <c:pt idx="4">
                  <c:v>11.6</c:v>
                </c:pt>
                <c:pt idx="5">
                  <c:v>10.8</c:v>
                </c:pt>
                <c:pt idx="6">
                  <c:v>9.6</c:v>
                </c:pt>
                <c:pt idx="7">
                  <c:v>8.1999999999999993</c:v>
                </c:pt>
                <c:pt idx="8">
                  <c:v>8.6</c:v>
                </c:pt>
                <c:pt idx="9">
                  <c:v>7.6</c:v>
                </c:pt>
                <c:pt idx="10">
                  <c:v>11.2</c:v>
                </c:pt>
                <c:pt idx="11">
                  <c:v>13.3</c:v>
                </c:pt>
                <c:pt idx="12">
                  <c:v>14.1</c:v>
                </c:pt>
                <c:pt idx="13">
                  <c:v>14.6</c:v>
                </c:pt>
                <c:pt idx="14">
                  <c:v>14</c:v>
                </c:pt>
                <c:pt idx="15">
                  <c:v>12.7</c:v>
                </c:pt>
                <c:pt idx="16">
                  <c:v>11.6</c:v>
                </c:pt>
                <c:pt idx="17">
                  <c:v>11.6</c:v>
                </c:pt>
                <c:pt idx="18">
                  <c:v>10.4</c:v>
                </c:pt>
                <c:pt idx="19">
                  <c:v>8.6</c:v>
                </c:pt>
                <c:pt idx="20">
                  <c:v>8.6</c:v>
                </c:pt>
                <c:pt idx="21">
                  <c:v>7.9</c:v>
                </c:pt>
                <c:pt idx="22">
                  <c:v>12.5</c:v>
                </c:pt>
                <c:pt idx="23">
                  <c:v>14.3</c:v>
                </c:pt>
                <c:pt idx="24">
                  <c:v>16.5</c:v>
                </c:pt>
                <c:pt idx="25">
                  <c:v>16.7</c:v>
                </c:pt>
                <c:pt idx="26">
                  <c:v>16.100000000000001</c:v>
                </c:pt>
                <c:pt idx="27">
                  <c:v>14.7</c:v>
                </c:pt>
                <c:pt idx="28">
                  <c:v>13.3</c:v>
                </c:pt>
                <c:pt idx="29">
                  <c:v>12.3</c:v>
                </c:pt>
                <c:pt idx="30">
                  <c:v>11</c:v>
                </c:pt>
                <c:pt idx="31">
                  <c:v>9.5</c:v>
                </c:pt>
                <c:pt idx="32">
                  <c:v>9.6999999999999993</c:v>
                </c:pt>
                <c:pt idx="33">
                  <c:v>8.4</c:v>
                </c:pt>
                <c:pt idx="34">
                  <c:v>10.7</c:v>
                </c:pt>
                <c:pt idx="35">
                  <c:v>12.8</c:v>
                </c:pt>
                <c:pt idx="36">
                  <c:v>14.7</c:v>
                </c:pt>
                <c:pt idx="37">
                  <c:v>14.1</c:v>
                </c:pt>
                <c:pt idx="38">
                  <c:v>13.2</c:v>
                </c:pt>
                <c:pt idx="39">
                  <c:v>11.7</c:v>
                </c:pt>
                <c:pt idx="40">
                  <c:v>11.3</c:v>
                </c:pt>
                <c:pt idx="41">
                  <c:v>11.3</c:v>
                </c:pt>
                <c:pt idx="42">
                  <c:v>9.9</c:v>
                </c:pt>
                <c:pt idx="43">
                  <c:v>8.3000000000000007</c:v>
                </c:pt>
                <c:pt idx="44">
                  <c:v>8.1999999999999993</c:v>
                </c:pt>
                <c:pt idx="45">
                  <c:v>8.1999999999999993</c:v>
                </c:pt>
                <c:pt idx="46">
                  <c:v>10.4</c:v>
                </c:pt>
                <c:pt idx="47">
                  <c:v>12.7</c:v>
                </c:pt>
                <c:pt idx="48">
                  <c:v>15.8</c:v>
                </c:pt>
                <c:pt idx="49">
                  <c:v>15</c:v>
                </c:pt>
                <c:pt idx="50">
                  <c:v>14.6</c:v>
                </c:pt>
                <c:pt idx="51">
                  <c:v>13.2</c:v>
                </c:pt>
                <c:pt idx="52">
                  <c:v>11.5</c:v>
                </c:pt>
                <c:pt idx="53">
                  <c:v>10.4</c:v>
                </c:pt>
                <c:pt idx="54">
                  <c:v>9.8000000000000007</c:v>
                </c:pt>
                <c:pt idx="55">
                  <c:v>8.9</c:v>
                </c:pt>
                <c:pt idx="56">
                  <c:v>8.5</c:v>
                </c:pt>
                <c:pt idx="57">
                  <c:v>7.7</c:v>
                </c:pt>
                <c:pt idx="58">
                  <c:v>9.4</c:v>
                </c:pt>
                <c:pt idx="59">
                  <c:v>10.8</c:v>
                </c:pt>
                <c:pt idx="60">
                  <c:v>13.8</c:v>
                </c:pt>
                <c:pt idx="61">
                  <c:v>12.8</c:v>
                </c:pt>
                <c:pt idx="62">
                  <c:v>12.9</c:v>
                </c:pt>
                <c:pt idx="63">
                  <c:v>12.6</c:v>
                </c:pt>
                <c:pt idx="64">
                  <c:v>10.7</c:v>
                </c:pt>
                <c:pt idx="65">
                  <c:v>9.3000000000000007</c:v>
                </c:pt>
                <c:pt idx="66">
                  <c:v>7.4</c:v>
                </c:pt>
                <c:pt idx="67">
                  <c:v>7.1</c:v>
                </c:pt>
                <c:pt idx="68">
                  <c:v>6.6</c:v>
                </c:pt>
                <c:pt idx="69">
                  <c:v>6.1</c:v>
                </c:pt>
                <c:pt idx="70">
                  <c:v>8.8000000000000007</c:v>
                </c:pt>
                <c:pt idx="71">
                  <c:v>9.6999999999999993</c:v>
                </c:pt>
                <c:pt idx="72">
                  <c:v>12.3</c:v>
                </c:pt>
                <c:pt idx="73">
                  <c:v>11.3</c:v>
                </c:pt>
                <c:pt idx="74">
                  <c:v>10.1</c:v>
                </c:pt>
                <c:pt idx="75">
                  <c:v>10.4</c:v>
                </c:pt>
                <c:pt idx="76">
                  <c:v>8.9</c:v>
                </c:pt>
                <c:pt idx="77">
                  <c:v>7.8</c:v>
                </c:pt>
                <c:pt idx="78">
                  <c:v>6.6</c:v>
                </c:pt>
                <c:pt idx="79">
                  <c:v>5.8</c:v>
                </c:pt>
                <c:pt idx="80">
                  <c:v>5.5</c:v>
                </c:pt>
                <c:pt idx="81">
                  <c:v>4.9000000000000004</c:v>
                </c:pt>
                <c:pt idx="82">
                  <c:v>7.8</c:v>
                </c:pt>
                <c:pt idx="83">
                  <c:v>8.8000000000000007</c:v>
                </c:pt>
                <c:pt idx="84">
                  <c:v>11</c:v>
                </c:pt>
                <c:pt idx="85">
                  <c:v>10.4</c:v>
                </c:pt>
                <c:pt idx="86">
                  <c:v>10.199999999999999</c:v>
                </c:pt>
                <c:pt idx="87">
                  <c:v>9</c:v>
                </c:pt>
                <c:pt idx="88">
                  <c:v>7.6</c:v>
                </c:pt>
                <c:pt idx="89">
                  <c:v>7.6</c:v>
                </c:pt>
                <c:pt idx="90">
                  <c:v>6</c:v>
                </c:pt>
                <c:pt idx="91">
                  <c:v>5.6</c:v>
                </c:pt>
                <c:pt idx="92">
                  <c:v>5.8</c:v>
                </c:pt>
                <c:pt idx="93">
                  <c:v>5.3</c:v>
                </c:pt>
                <c:pt idx="94">
                  <c:v>7.6</c:v>
                </c:pt>
                <c:pt idx="95">
                  <c:v>9.1</c:v>
                </c:pt>
                <c:pt idx="96">
                  <c:v>11.5</c:v>
                </c:pt>
                <c:pt idx="97">
                  <c:v>11.1</c:v>
                </c:pt>
                <c:pt idx="98">
                  <c:v>10.7</c:v>
                </c:pt>
                <c:pt idx="99">
                  <c:v>8</c:v>
                </c:pt>
                <c:pt idx="100">
                  <c:v>7.7</c:v>
                </c:pt>
                <c:pt idx="101">
                  <c:v>7.5</c:v>
                </c:pt>
                <c:pt idx="102">
                  <c:v>5.4</c:v>
                </c:pt>
                <c:pt idx="103">
                  <c:v>5.8</c:v>
                </c:pt>
                <c:pt idx="104">
                  <c:v>5.2</c:v>
                </c:pt>
                <c:pt idx="105">
                  <c:v>4.5</c:v>
                </c:pt>
                <c:pt idx="106">
                  <c:v>6.6</c:v>
                </c:pt>
                <c:pt idx="107">
                  <c:v>8.5</c:v>
                </c:pt>
                <c:pt idx="108">
                  <c:v>9.1</c:v>
                </c:pt>
                <c:pt idx="109">
                  <c:v>9.8000000000000007</c:v>
                </c:pt>
                <c:pt idx="110">
                  <c:v>9.1999999999999993</c:v>
                </c:pt>
                <c:pt idx="111">
                  <c:v>8.5</c:v>
                </c:pt>
                <c:pt idx="112">
                  <c:v>7.2</c:v>
                </c:pt>
                <c:pt idx="113">
                  <c:v>6.7</c:v>
                </c:pt>
                <c:pt idx="114">
                  <c:v>4.9000000000000004</c:v>
                </c:pt>
                <c:pt idx="115">
                  <c:v>4.0999999999999996</c:v>
                </c:pt>
                <c:pt idx="116">
                  <c:v>4</c:v>
                </c:pt>
                <c:pt idx="117">
                  <c:v>3.5</c:v>
                </c:pt>
                <c:pt idx="118">
                  <c:v>6</c:v>
                </c:pt>
                <c:pt idx="119">
                  <c:v>7.1</c:v>
                </c:pt>
                <c:pt idx="120">
                  <c:v>7.8</c:v>
                </c:pt>
                <c:pt idx="121">
                  <c:v>7.6</c:v>
                </c:pt>
                <c:pt idx="122">
                  <c:v>7.9</c:v>
                </c:pt>
                <c:pt idx="123">
                  <c:v>6.4</c:v>
                </c:pt>
                <c:pt idx="124">
                  <c:v>6.2</c:v>
                </c:pt>
                <c:pt idx="125">
                  <c:v>6.7</c:v>
                </c:pt>
                <c:pt idx="126">
                  <c:v>6.4</c:v>
                </c:pt>
                <c:pt idx="127">
                  <c:v>5.8</c:v>
                </c:pt>
                <c:pt idx="128">
                  <c:v>5.0999999999999996</c:v>
                </c:pt>
                <c:pt idx="129">
                  <c:v>4.5</c:v>
                </c:pt>
                <c:pt idx="130">
                  <c:v>6.9</c:v>
                </c:pt>
                <c:pt idx="131">
                  <c:v>7.8</c:v>
                </c:pt>
                <c:pt idx="132">
                  <c:v>9.6</c:v>
                </c:pt>
                <c:pt idx="133">
                  <c:v>9.9</c:v>
                </c:pt>
                <c:pt idx="134">
                  <c:v>9.9</c:v>
                </c:pt>
                <c:pt idx="135">
                  <c:v>8.9</c:v>
                </c:pt>
                <c:pt idx="136">
                  <c:v>7.2</c:v>
                </c:pt>
                <c:pt idx="137">
                  <c:v>6.9</c:v>
                </c:pt>
                <c:pt idx="138">
                  <c:v>5.9</c:v>
                </c:pt>
                <c:pt idx="139">
                  <c:v>5.8</c:v>
                </c:pt>
                <c:pt idx="140">
                  <c:v>5.3</c:v>
                </c:pt>
                <c:pt idx="141">
                  <c:v>5.0999999999999996</c:v>
                </c:pt>
                <c:pt idx="142">
                  <c:v>8.1999999999999993</c:v>
                </c:pt>
                <c:pt idx="143">
                  <c:v>9.5</c:v>
                </c:pt>
                <c:pt idx="144">
                  <c:v>11.1</c:v>
                </c:pt>
                <c:pt idx="145">
                  <c:v>10.6</c:v>
                </c:pt>
                <c:pt idx="146">
                  <c:v>10.5</c:v>
                </c:pt>
                <c:pt idx="147">
                  <c:v>9.6</c:v>
                </c:pt>
                <c:pt idx="148">
                  <c:v>8</c:v>
                </c:pt>
                <c:pt idx="149">
                  <c:v>8</c:v>
                </c:pt>
                <c:pt idx="150">
                  <c:v>6.8</c:v>
                </c:pt>
                <c:pt idx="151">
                  <c:v>5.9</c:v>
                </c:pt>
                <c:pt idx="152">
                  <c:v>5.3</c:v>
                </c:pt>
                <c:pt idx="153">
                  <c:v>4.8</c:v>
                </c:pt>
                <c:pt idx="154">
                  <c:v>6.9</c:v>
                </c:pt>
                <c:pt idx="155">
                  <c:v>8.4</c:v>
                </c:pt>
                <c:pt idx="156">
                  <c:v>10.7</c:v>
                </c:pt>
                <c:pt idx="157">
                  <c:v>10.5</c:v>
                </c:pt>
                <c:pt idx="158">
                  <c:v>10.5</c:v>
                </c:pt>
                <c:pt idx="159">
                  <c:v>9.6</c:v>
                </c:pt>
                <c:pt idx="160">
                  <c:v>9</c:v>
                </c:pt>
                <c:pt idx="161">
                  <c:v>9</c:v>
                </c:pt>
                <c:pt idx="162">
                  <c:v>8.1999999999999993</c:v>
                </c:pt>
                <c:pt idx="163">
                  <c:v>7.3</c:v>
                </c:pt>
                <c:pt idx="164">
                  <c:v>6.9</c:v>
                </c:pt>
                <c:pt idx="165">
                  <c:v>6.2</c:v>
                </c:pt>
                <c:pt idx="166">
                  <c:v>7.8</c:v>
                </c:pt>
                <c:pt idx="167">
                  <c:v>9.1999999999999993</c:v>
                </c:pt>
                <c:pt idx="168">
                  <c:v>10.8</c:v>
                </c:pt>
                <c:pt idx="169">
                  <c:v>10.9</c:v>
                </c:pt>
                <c:pt idx="170">
                  <c:v>11.5</c:v>
                </c:pt>
                <c:pt idx="171">
                  <c:v>9.3000000000000007</c:v>
                </c:pt>
                <c:pt idx="172">
                  <c:v>8.5</c:v>
                </c:pt>
                <c:pt idx="173">
                  <c:v>8.3000000000000007</c:v>
                </c:pt>
                <c:pt idx="174">
                  <c:v>7.7</c:v>
                </c:pt>
                <c:pt idx="175">
                  <c:v>6.9</c:v>
                </c:pt>
                <c:pt idx="176">
                  <c:v>6.4</c:v>
                </c:pt>
                <c:pt idx="177">
                  <c:v>6.1</c:v>
                </c:pt>
                <c:pt idx="178">
                  <c:v>8.1999999999999993</c:v>
                </c:pt>
                <c:pt idx="179">
                  <c:v>9.6999999999999993</c:v>
                </c:pt>
                <c:pt idx="180">
                  <c:v>10.9</c:v>
                </c:pt>
                <c:pt idx="181">
                  <c:v>11.3</c:v>
                </c:pt>
                <c:pt idx="182">
                  <c:v>10.8</c:v>
                </c:pt>
                <c:pt idx="183">
                  <c:v>9.8000000000000007</c:v>
                </c:pt>
                <c:pt idx="184">
                  <c:v>8.6999999999999993</c:v>
                </c:pt>
                <c:pt idx="185">
                  <c:v>8</c:v>
                </c:pt>
                <c:pt idx="186">
                  <c:v>7.6</c:v>
                </c:pt>
                <c:pt idx="187">
                  <c:v>6.5</c:v>
                </c:pt>
                <c:pt idx="188">
                  <c:v>6.5</c:v>
                </c:pt>
                <c:pt idx="189">
                  <c:v>5.9</c:v>
                </c:pt>
                <c:pt idx="190">
                  <c:v>7.8</c:v>
                </c:pt>
                <c:pt idx="191">
                  <c:v>9.4</c:v>
                </c:pt>
                <c:pt idx="192">
                  <c:v>10.6</c:v>
                </c:pt>
                <c:pt idx="193">
                  <c:v>11.1</c:v>
                </c:pt>
                <c:pt idx="194">
                  <c:v>10.7</c:v>
                </c:pt>
                <c:pt idx="195">
                  <c:v>10.3</c:v>
                </c:pt>
                <c:pt idx="196">
                  <c:v>8.6</c:v>
                </c:pt>
                <c:pt idx="197">
                  <c:v>8.1</c:v>
                </c:pt>
                <c:pt idx="198">
                  <c:v>7.9</c:v>
                </c:pt>
                <c:pt idx="199">
                  <c:v>7.6</c:v>
                </c:pt>
                <c:pt idx="200">
                  <c:v>7</c:v>
                </c:pt>
                <c:pt idx="201">
                  <c:v>6.2</c:v>
                </c:pt>
                <c:pt idx="202">
                  <c:v>8.3000000000000007</c:v>
                </c:pt>
                <c:pt idx="203">
                  <c:v>9.6</c:v>
                </c:pt>
                <c:pt idx="204">
                  <c:v>11.1</c:v>
                </c:pt>
                <c:pt idx="205">
                  <c:v>11</c:v>
                </c:pt>
                <c:pt idx="206">
                  <c:v>10.6</c:v>
                </c:pt>
                <c:pt idx="207">
                  <c:v>10</c:v>
                </c:pt>
                <c:pt idx="208">
                  <c:v>8.8000000000000007</c:v>
                </c:pt>
                <c:pt idx="209">
                  <c:v>8.4</c:v>
                </c:pt>
                <c:pt idx="210">
                  <c:v>8</c:v>
                </c:pt>
                <c:pt idx="211">
                  <c:v>7.4</c:v>
                </c:pt>
                <c:pt idx="212">
                  <c:v>7.5</c:v>
                </c:pt>
                <c:pt idx="213">
                  <c:v>6.6</c:v>
                </c:pt>
                <c:pt idx="214">
                  <c:v>8</c:v>
                </c:pt>
                <c:pt idx="215">
                  <c:v>9.6999999999999993</c:v>
                </c:pt>
                <c:pt idx="216">
                  <c:v>10.8</c:v>
                </c:pt>
                <c:pt idx="217">
                  <c:v>10.9</c:v>
                </c:pt>
                <c:pt idx="218">
                  <c:v>10.6</c:v>
                </c:pt>
                <c:pt idx="219">
                  <c:v>9.4</c:v>
                </c:pt>
                <c:pt idx="220">
                  <c:v>9.3000000000000007</c:v>
                </c:pt>
                <c:pt idx="221">
                  <c:v>9.4</c:v>
                </c:pt>
                <c:pt idx="222">
                  <c:v>8.9</c:v>
                </c:pt>
                <c:pt idx="223">
                  <c:v>8.5</c:v>
                </c:pt>
                <c:pt idx="224">
                  <c:v>8</c:v>
                </c:pt>
                <c:pt idx="225">
                  <c:v>8.1</c:v>
                </c:pt>
                <c:pt idx="226">
                  <c:v>10</c:v>
                </c:pt>
                <c:pt idx="227">
                  <c:v>11.7</c:v>
                </c:pt>
                <c:pt idx="228">
                  <c:v>12.6</c:v>
                </c:pt>
                <c:pt idx="229">
                  <c:v>13.5</c:v>
                </c:pt>
                <c:pt idx="230">
                  <c:v>13.7</c:v>
                </c:pt>
                <c:pt idx="231">
                  <c:v>13.1</c:v>
                </c:pt>
                <c:pt idx="232">
                  <c:v>12.2</c:v>
                </c:pt>
                <c:pt idx="233">
                  <c:v>12.6</c:v>
                </c:pt>
                <c:pt idx="234">
                  <c:v>11.9</c:v>
                </c:pt>
                <c:pt idx="235">
                  <c:v>11.3</c:v>
                </c:pt>
                <c:pt idx="236">
                  <c:v>11.1</c:v>
                </c:pt>
                <c:pt idx="237">
                  <c:v>10.9</c:v>
                </c:pt>
                <c:pt idx="238">
                  <c:v>12.2</c:v>
                </c:pt>
                <c:pt idx="239">
                  <c:v>13.6</c:v>
                </c:pt>
                <c:pt idx="240">
                  <c:v>13.7</c:v>
                </c:pt>
                <c:pt idx="241">
                  <c:v>13.9</c:v>
                </c:pt>
                <c:pt idx="242">
                  <c:v>13.5</c:v>
                </c:pt>
                <c:pt idx="243">
                  <c:v>12.2</c:v>
                </c:pt>
                <c:pt idx="244">
                  <c:v>11.3</c:v>
                </c:pt>
                <c:pt idx="245">
                  <c:v>11.2</c:v>
                </c:pt>
                <c:pt idx="246">
                  <c:v>11.5</c:v>
                </c:pt>
                <c:pt idx="247">
                  <c:v>10.5</c:v>
                </c:pt>
                <c:pt idx="248">
                  <c:v>9.9</c:v>
                </c:pt>
                <c:pt idx="249">
                  <c:v>9.4</c:v>
                </c:pt>
                <c:pt idx="250">
                  <c:v>10.5</c:v>
                </c:pt>
                <c:pt idx="251">
                  <c:v>11.3</c:v>
                </c:pt>
                <c:pt idx="252">
                  <c:v>12.3</c:v>
                </c:pt>
                <c:pt idx="253">
                  <c:v>12.2</c:v>
                </c:pt>
                <c:pt idx="254">
                  <c:v>11.7</c:v>
                </c:pt>
                <c:pt idx="255">
                  <c:v>10.7</c:v>
                </c:pt>
                <c:pt idx="256">
                  <c:v>10.199999999999999</c:v>
                </c:pt>
                <c:pt idx="257">
                  <c:v>10.6</c:v>
                </c:pt>
                <c:pt idx="258">
                  <c:v>10.6</c:v>
                </c:pt>
                <c:pt idx="259">
                  <c:v>9.6999999999999993</c:v>
                </c:pt>
                <c:pt idx="260">
                  <c:v>9.1</c:v>
                </c:pt>
                <c:pt idx="261">
                  <c:v>8.5</c:v>
                </c:pt>
                <c:pt idx="262">
                  <c:v>9.4</c:v>
                </c:pt>
                <c:pt idx="263">
                  <c:v>10.3</c:v>
                </c:pt>
                <c:pt idx="264">
                  <c:v>11.7</c:v>
                </c:pt>
                <c:pt idx="265">
                  <c:v>11.9</c:v>
                </c:pt>
                <c:pt idx="266">
                  <c:v>11.3</c:v>
                </c:pt>
                <c:pt idx="267">
                  <c:v>9.8000000000000007</c:v>
                </c:pt>
                <c:pt idx="268">
                  <c:v>9.6999999999999993</c:v>
                </c:pt>
                <c:pt idx="269">
                  <c:v>10.1</c:v>
                </c:pt>
                <c:pt idx="270">
                  <c:v>10.3</c:v>
                </c:pt>
                <c:pt idx="271">
                  <c:v>9.1</c:v>
                </c:pt>
                <c:pt idx="272">
                  <c:v>8.1999999999999993</c:v>
                </c:pt>
                <c:pt idx="273">
                  <c:v>7.9</c:v>
                </c:pt>
                <c:pt idx="274">
                  <c:v>8.9</c:v>
                </c:pt>
                <c:pt idx="275">
                  <c:v>10.199999999999999</c:v>
                </c:pt>
                <c:pt idx="276">
                  <c:v>12</c:v>
                </c:pt>
                <c:pt idx="277">
                  <c:v>11.6</c:v>
                </c:pt>
                <c:pt idx="278">
                  <c:v>11.3</c:v>
                </c:pt>
                <c:pt idx="279">
                  <c:v>10.4</c:v>
                </c:pt>
                <c:pt idx="280">
                  <c:v>10.1</c:v>
                </c:pt>
                <c:pt idx="281">
                  <c:v>10.6</c:v>
                </c:pt>
                <c:pt idx="282">
                  <c:v>10.9</c:v>
                </c:pt>
                <c:pt idx="283">
                  <c:v>9.5</c:v>
                </c:pt>
                <c:pt idx="284">
                  <c:v>9.1</c:v>
                </c:pt>
                <c:pt idx="285">
                  <c:v>8.9</c:v>
                </c:pt>
                <c:pt idx="286">
                  <c:v>9.6</c:v>
                </c:pt>
                <c:pt idx="287">
                  <c:v>10.199999999999999</c:v>
                </c:pt>
                <c:pt idx="288">
                  <c:v>12</c:v>
                </c:pt>
                <c:pt idx="289">
                  <c:v>12.3</c:v>
                </c:pt>
                <c:pt idx="290">
                  <c:v>12.1</c:v>
                </c:pt>
                <c:pt idx="291">
                  <c:v>10.4</c:v>
                </c:pt>
                <c:pt idx="292">
                  <c:v>9.9</c:v>
                </c:pt>
                <c:pt idx="293">
                  <c:v>9.6</c:v>
                </c:pt>
                <c:pt idx="294">
                  <c:v>9.5</c:v>
                </c:pt>
                <c:pt idx="295">
                  <c:v>8.1</c:v>
                </c:pt>
                <c:pt idx="296">
                  <c:v>7.3</c:v>
                </c:pt>
                <c:pt idx="297">
                  <c:v>6.7</c:v>
                </c:pt>
                <c:pt idx="298">
                  <c:v>7.8</c:v>
                </c:pt>
                <c:pt idx="299">
                  <c:v>8.4</c:v>
                </c:pt>
                <c:pt idx="300">
                  <c:v>10</c:v>
                </c:pt>
                <c:pt idx="301">
                  <c:v>10.199999999999999</c:v>
                </c:pt>
                <c:pt idx="302">
                  <c:v>9.8000000000000007</c:v>
                </c:pt>
                <c:pt idx="303">
                  <c:v>8.5</c:v>
                </c:pt>
                <c:pt idx="304">
                  <c:v>8</c:v>
                </c:pt>
                <c:pt idx="305">
                  <c:v>7.7</c:v>
                </c:pt>
                <c:pt idx="306">
                  <c:v>7.8</c:v>
                </c:pt>
                <c:pt idx="307">
                  <c:v>6.6</c:v>
                </c:pt>
                <c:pt idx="308">
                  <c:v>5.8</c:v>
                </c:pt>
                <c:pt idx="309">
                  <c:v>5.6</c:v>
                </c:pt>
                <c:pt idx="310">
                  <c:v>6.6</c:v>
                </c:pt>
                <c:pt idx="311">
                  <c:v>7.7</c:v>
                </c:pt>
                <c:pt idx="312">
                  <c:v>9.1</c:v>
                </c:pt>
                <c:pt idx="313">
                  <c:v>9.6999999999999993</c:v>
                </c:pt>
                <c:pt idx="314">
                  <c:v>9.8000000000000007</c:v>
                </c:pt>
                <c:pt idx="315">
                  <c:v>8.4</c:v>
                </c:pt>
                <c:pt idx="316">
                  <c:v>7</c:v>
                </c:pt>
                <c:pt idx="317">
                  <c:v>7.5</c:v>
                </c:pt>
                <c:pt idx="318">
                  <c:v>7.7</c:v>
                </c:pt>
                <c:pt idx="319">
                  <c:v>6.8</c:v>
                </c:pt>
                <c:pt idx="320">
                  <c:v>6</c:v>
                </c:pt>
                <c:pt idx="321">
                  <c:v>5.8</c:v>
                </c:pt>
                <c:pt idx="322">
                  <c:v>6.5</c:v>
                </c:pt>
                <c:pt idx="323">
                  <c:v>8.4</c:v>
                </c:pt>
                <c:pt idx="324">
                  <c:v>10.199999999999999</c:v>
                </c:pt>
                <c:pt idx="325">
                  <c:v>10.5</c:v>
                </c:pt>
                <c:pt idx="326">
                  <c:v>9.6999999999999993</c:v>
                </c:pt>
                <c:pt idx="327">
                  <c:v>8</c:v>
                </c:pt>
                <c:pt idx="328">
                  <c:v>6.7</c:v>
                </c:pt>
                <c:pt idx="329">
                  <c:v>7</c:v>
                </c:pt>
                <c:pt idx="330">
                  <c:v>7.5</c:v>
                </c:pt>
                <c:pt idx="331">
                  <c:v>6.8</c:v>
                </c:pt>
                <c:pt idx="332">
                  <c:v>5.6</c:v>
                </c:pt>
                <c:pt idx="333">
                  <c:v>5.0999999999999996</c:v>
                </c:pt>
                <c:pt idx="334">
                  <c:v>6</c:v>
                </c:pt>
                <c:pt idx="335">
                  <c:v>8.1</c:v>
                </c:pt>
                <c:pt idx="336">
                  <c:v>9</c:v>
                </c:pt>
                <c:pt idx="337">
                  <c:v>9.5</c:v>
                </c:pt>
                <c:pt idx="338">
                  <c:v>9.1</c:v>
                </c:pt>
                <c:pt idx="339">
                  <c:v>7.4</c:v>
                </c:pt>
                <c:pt idx="340">
                  <c:v>6.3</c:v>
                </c:pt>
                <c:pt idx="341">
                  <c:v>6.5</c:v>
                </c:pt>
                <c:pt idx="342">
                  <c:v>6.4</c:v>
                </c:pt>
                <c:pt idx="343">
                  <c:v>5.3</c:v>
                </c:pt>
                <c:pt idx="344">
                  <c:v>4.3</c:v>
                </c:pt>
                <c:pt idx="345">
                  <c:v>4.0999999999999996</c:v>
                </c:pt>
                <c:pt idx="346">
                  <c:v>5</c:v>
                </c:pt>
                <c:pt idx="347">
                  <c:v>6.9</c:v>
                </c:pt>
                <c:pt idx="348">
                  <c:v>8.9</c:v>
                </c:pt>
                <c:pt idx="349">
                  <c:v>8.4</c:v>
                </c:pt>
                <c:pt idx="350">
                  <c:v>8.4</c:v>
                </c:pt>
                <c:pt idx="351">
                  <c:v>7</c:v>
                </c:pt>
                <c:pt idx="352">
                  <c:v>5.6</c:v>
                </c:pt>
                <c:pt idx="353">
                  <c:v>6.2</c:v>
                </c:pt>
                <c:pt idx="354">
                  <c:v>6.3</c:v>
                </c:pt>
                <c:pt idx="355">
                  <c:v>5.3</c:v>
                </c:pt>
                <c:pt idx="356">
                  <c:v>3.9</c:v>
                </c:pt>
                <c:pt idx="357">
                  <c:v>3.3</c:v>
                </c:pt>
                <c:pt idx="358">
                  <c:v>4.3</c:v>
                </c:pt>
                <c:pt idx="359">
                  <c:v>6</c:v>
                </c:pt>
                <c:pt idx="360">
                  <c:v>7.2</c:v>
                </c:pt>
                <c:pt idx="361">
                  <c:v>6.5</c:v>
                </c:pt>
                <c:pt idx="362">
                  <c:v>7</c:v>
                </c:pt>
                <c:pt idx="363">
                  <c:v>20.6</c:v>
                </c:pt>
                <c:pt idx="364">
                  <c:v>16.399999999999999</c:v>
                </c:pt>
                <c:pt idx="365">
                  <c:v>10.3</c:v>
                </c:pt>
                <c:pt idx="366">
                  <c:v>8</c:v>
                </c:pt>
                <c:pt idx="367">
                  <c:v>6.3</c:v>
                </c:pt>
                <c:pt idx="368">
                  <c:v>5.8</c:v>
                </c:pt>
                <c:pt idx="369">
                  <c:v>5.0999999999999996</c:v>
                </c:pt>
                <c:pt idx="370">
                  <c:v>6.3</c:v>
                </c:pt>
                <c:pt idx="371">
                  <c:v>8</c:v>
                </c:pt>
                <c:pt idx="372">
                  <c:v>9.1</c:v>
                </c:pt>
                <c:pt idx="373">
                  <c:v>7.4</c:v>
                </c:pt>
                <c:pt idx="374">
                  <c:v>7.3</c:v>
                </c:pt>
                <c:pt idx="375">
                  <c:v>6.4</c:v>
                </c:pt>
                <c:pt idx="376">
                  <c:v>6.2</c:v>
                </c:pt>
                <c:pt idx="377">
                  <c:v>5.9</c:v>
                </c:pt>
                <c:pt idx="378">
                  <c:v>5.8</c:v>
                </c:pt>
                <c:pt idx="379">
                  <c:v>4.8</c:v>
                </c:pt>
              </c:numCache>
            </c:numRef>
          </c:val>
          <c:smooth val="0"/>
          <c:extLst>
            <c:ext xmlns:c16="http://schemas.microsoft.com/office/drawing/2014/chart" uri="{C3380CC4-5D6E-409C-BE32-E72D297353CC}">
              <c16:uniqueId val="{00000001-D7BE-4141-8AAA-CA677D868471}"/>
            </c:ext>
          </c:extLst>
        </c:ser>
        <c:ser>
          <c:idx val="1"/>
          <c:order val="1"/>
          <c:tx>
            <c:strRef>
              <c:f>Employment!$C$27</c:f>
              <c:strCache>
                <c:ptCount val="1"/>
                <c:pt idx="0">
                  <c:v>Michigan</c:v>
                </c:pt>
              </c:strCache>
            </c:strRef>
          </c:tx>
          <c:spPr>
            <a:ln w="28575" cap="rnd">
              <a:solidFill>
                <a:schemeClr val="accent2"/>
              </a:solidFill>
              <a:round/>
            </a:ln>
            <a:effectLst/>
          </c:spPr>
          <c:marker>
            <c:symbol val="none"/>
          </c:marker>
          <c:cat>
            <c:numRef>
              <c:f>Employment!$A$28:$A$407</c:f>
              <c:numCache>
                <c:formatCode>yyyy\-mm\-dd</c:formatCode>
                <c:ptCount val="380"/>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40544</c:v>
                </c:pt>
                <c:pt idx="253">
                  <c:v>40575</c:v>
                </c:pt>
                <c:pt idx="254">
                  <c:v>40603</c:v>
                </c:pt>
                <c:pt idx="255">
                  <c:v>40634</c:v>
                </c:pt>
                <c:pt idx="256">
                  <c:v>40664</c:v>
                </c:pt>
                <c:pt idx="257">
                  <c:v>40695</c:v>
                </c:pt>
                <c:pt idx="258">
                  <c:v>40725</c:v>
                </c:pt>
                <c:pt idx="259">
                  <c:v>40756</c:v>
                </c:pt>
                <c:pt idx="260">
                  <c:v>40787</c:v>
                </c:pt>
                <c:pt idx="261">
                  <c:v>40817</c:v>
                </c:pt>
                <c:pt idx="262">
                  <c:v>40848</c:v>
                </c:pt>
                <c:pt idx="263">
                  <c:v>40878</c:v>
                </c:pt>
                <c:pt idx="264">
                  <c:v>40909</c:v>
                </c:pt>
                <c:pt idx="265">
                  <c:v>40940</c:v>
                </c:pt>
                <c:pt idx="266">
                  <c:v>40969</c:v>
                </c:pt>
                <c:pt idx="267">
                  <c:v>41000</c:v>
                </c:pt>
                <c:pt idx="268">
                  <c:v>41030</c:v>
                </c:pt>
                <c:pt idx="269">
                  <c:v>41061</c:v>
                </c:pt>
                <c:pt idx="270">
                  <c:v>41091</c:v>
                </c:pt>
                <c:pt idx="271">
                  <c:v>41122</c:v>
                </c:pt>
                <c:pt idx="272">
                  <c:v>41153</c:v>
                </c:pt>
                <c:pt idx="273">
                  <c:v>41183</c:v>
                </c:pt>
                <c:pt idx="274">
                  <c:v>41214</c:v>
                </c:pt>
                <c:pt idx="275">
                  <c:v>41244</c:v>
                </c:pt>
                <c:pt idx="276">
                  <c:v>41275</c:v>
                </c:pt>
                <c:pt idx="277">
                  <c:v>41306</c:v>
                </c:pt>
                <c:pt idx="278">
                  <c:v>41334</c:v>
                </c:pt>
                <c:pt idx="279">
                  <c:v>41365</c:v>
                </c:pt>
                <c:pt idx="280">
                  <c:v>41395</c:v>
                </c:pt>
                <c:pt idx="281">
                  <c:v>41426</c:v>
                </c:pt>
                <c:pt idx="282">
                  <c:v>41456</c:v>
                </c:pt>
                <c:pt idx="283">
                  <c:v>41487</c:v>
                </c:pt>
                <c:pt idx="284">
                  <c:v>41518</c:v>
                </c:pt>
                <c:pt idx="285">
                  <c:v>41548</c:v>
                </c:pt>
                <c:pt idx="286">
                  <c:v>41579</c:v>
                </c:pt>
                <c:pt idx="287">
                  <c:v>41609</c:v>
                </c:pt>
                <c:pt idx="288">
                  <c:v>41640</c:v>
                </c:pt>
                <c:pt idx="289">
                  <c:v>41671</c:v>
                </c:pt>
                <c:pt idx="290">
                  <c:v>41699</c:v>
                </c:pt>
                <c:pt idx="291">
                  <c:v>41730</c:v>
                </c:pt>
                <c:pt idx="292">
                  <c:v>41760</c:v>
                </c:pt>
                <c:pt idx="293">
                  <c:v>41791</c:v>
                </c:pt>
                <c:pt idx="294">
                  <c:v>41821</c:v>
                </c:pt>
                <c:pt idx="295">
                  <c:v>41852</c:v>
                </c:pt>
                <c:pt idx="296">
                  <c:v>41883</c:v>
                </c:pt>
                <c:pt idx="297">
                  <c:v>41913</c:v>
                </c:pt>
                <c:pt idx="298">
                  <c:v>41944</c:v>
                </c:pt>
                <c:pt idx="299">
                  <c:v>41974</c:v>
                </c:pt>
                <c:pt idx="300">
                  <c:v>42005</c:v>
                </c:pt>
                <c:pt idx="301">
                  <c:v>42036</c:v>
                </c:pt>
                <c:pt idx="302">
                  <c:v>42064</c:v>
                </c:pt>
                <c:pt idx="303">
                  <c:v>42095</c:v>
                </c:pt>
                <c:pt idx="304">
                  <c:v>42125</c:v>
                </c:pt>
                <c:pt idx="305">
                  <c:v>42156</c:v>
                </c:pt>
                <c:pt idx="306">
                  <c:v>42186</c:v>
                </c:pt>
                <c:pt idx="307">
                  <c:v>42217</c:v>
                </c:pt>
                <c:pt idx="308">
                  <c:v>42248</c:v>
                </c:pt>
                <c:pt idx="309">
                  <c:v>42278</c:v>
                </c:pt>
                <c:pt idx="310">
                  <c:v>42309</c:v>
                </c:pt>
                <c:pt idx="311">
                  <c:v>42339</c:v>
                </c:pt>
                <c:pt idx="312">
                  <c:v>42370</c:v>
                </c:pt>
                <c:pt idx="313">
                  <c:v>42401</c:v>
                </c:pt>
                <c:pt idx="314">
                  <c:v>42430</c:v>
                </c:pt>
                <c:pt idx="315">
                  <c:v>42461</c:v>
                </c:pt>
                <c:pt idx="316">
                  <c:v>42491</c:v>
                </c:pt>
                <c:pt idx="317">
                  <c:v>42522</c:v>
                </c:pt>
                <c:pt idx="318">
                  <c:v>42552</c:v>
                </c:pt>
                <c:pt idx="319">
                  <c:v>42583</c:v>
                </c:pt>
                <c:pt idx="320">
                  <c:v>42614</c:v>
                </c:pt>
                <c:pt idx="321">
                  <c:v>42644</c:v>
                </c:pt>
                <c:pt idx="322">
                  <c:v>42675</c:v>
                </c:pt>
                <c:pt idx="323">
                  <c:v>42705</c:v>
                </c:pt>
                <c:pt idx="324">
                  <c:v>42736</c:v>
                </c:pt>
                <c:pt idx="325">
                  <c:v>42767</c:v>
                </c:pt>
                <c:pt idx="326">
                  <c:v>42795</c:v>
                </c:pt>
                <c:pt idx="327">
                  <c:v>42826</c:v>
                </c:pt>
                <c:pt idx="328">
                  <c:v>42856</c:v>
                </c:pt>
                <c:pt idx="329">
                  <c:v>42887</c:v>
                </c:pt>
                <c:pt idx="330">
                  <c:v>42917</c:v>
                </c:pt>
                <c:pt idx="331">
                  <c:v>42948</c:v>
                </c:pt>
                <c:pt idx="332">
                  <c:v>42979</c:v>
                </c:pt>
                <c:pt idx="333">
                  <c:v>43009</c:v>
                </c:pt>
                <c:pt idx="334">
                  <c:v>43040</c:v>
                </c:pt>
                <c:pt idx="335">
                  <c:v>43070</c:v>
                </c:pt>
                <c:pt idx="336">
                  <c:v>43101</c:v>
                </c:pt>
                <c:pt idx="337">
                  <c:v>43132</c:v>
                </c:pt>
                <c:pt idx="338">
                  <c:v>43160</c:v>
                </c:pt>
                <c:pt idx="339">
                  <c:v>43191</c:v>
                </c:pt>
                <c:pt idx="340">
                  <c:v>43221</c:v>
                </c:pt>
                <c:pt idx="341">
                  <c:v>43252</c:v>
                </c:pt>
                <c:pt idx="342">
                  <c:v>43282</c:v>
                </c:pt>
                <c:pt idx="343">
                  <c:v>43313</c:v>
                </c:pt>
                <c:pt idx="344">
                  <c:v>43344</c:v>
                </c:pt>
                <c:pt idx="345">
                  <c:v>43374</c:v>
                </c:pt>
                <c:pt idx="346">
                  <c:v>43405</c:v>
                </c:pt>
                <c:pt idx="347">
                  <c:v>43435</c:v>
                </c:pt>
                <c:pt idx="348">
                  <c:v>43466</c:v>
                </c:pt>
                <c:pt idx="349">
                  <c:v>43497</c:v>
                </c:pt>
                <c:pt idx="350">
                  <c:v>43525</c:v>
                </c:pt>
                <c:pt idx="351">
                  <c:v>43556</c:v>
                </c:pt>
                <c:pt idx="352">
                  <c:v>43586</c:v>
                </c:pt>
                <c:pt idx="353">
                  <c:v>43617</c:v>
                </c:pt>
                <c:pt idx="354">
                  <c:v>43647</c:v>
                </c:pt>
                <c:pt idx="355">
                  <c:v>43678</c:v>
                </c:pt>
                <c:pt idx="356">
                  <c:v>43709</c:v>
                </c:pt>
                <c:pt idx="357">
                  <c:v>43739</c:v>
                </c:pt>
                <c:pt idx="358">
                  <c:v>43770</c:v>
                </c:pt>
                <c:pt idx="359">
                  <c:v>43800</c:v>
                </c:pt>
                <c:pt idx="360">
                  <c:v>43831</c:v>
                </c:pt>
                <c:pt idx="361">
                  <c:v>43862</c:v>
                </c:pt>
                <c:pt idx="362">
                  <c:v>43891</c:v>
                </c:pt>
                <c:pt idx="363">
                  <c:v>43922</c:v>
                </c:pt>
                <c:pt idx="364">
                  <c:v>43952</c:v>
                </c:pt>
                <c:pt idx="365">
                  <c:v>43983</c:v>
                </c:pt>
                <c:pt idx="366">
                  <c:v>44013</c:v>
                </c:pt>
                <c:pt idx="367">
                  <c:v>44044</c:v>
                </c:pt>
                <c:pt idx="368">
                  <c:v>44075</c:v>
                </c:pt>
                <c:pt idx="369">
                  <c:v>44105</c:v>
                </c:pt>
                <c:pt idx="370">
                  <c:v>44136</c:v>
                </c:pt>
                <c:pt idx="371">
                  <c:v>44166</c:v>
                </c:pt>
                <c:pt idx="372">
                  <c:v>44197</c:v>
                </c:pt>
                <c:pt idx="373">
                  <c:v>44228</c:v>
                </c:pt>
                <c:pt idx="374">
                  <c:v>44256</c:v>
                </c:pt>
                <c:pt idx="375">
                  <c:v>44287</c:v>
                </c:pt>
                <c:pt idx="376">
                  <c:v>44317</c:v>
                </c:pt>
                <c:pt idx="377">
                  <c:v>44348</c:v>
                </c:pt>
                <c:pt idx="378">
                  <c:v>44378</c:v>
                </c:pt>
                <c:pt idx="379">
                  <c:v>44409</c:v>
                </c:pt>
              </c:numCache>
            </c:numRef>
          </c:cat>
          <c:val>
            <c:numRef>
              <c:f>Employment!$C$28:$C$407</c:f>
              <c:numCache>
                <c:formatCode>0.0</c:formatCode>
                <c:ptCount val="380"/>
                <c:pt idx="0">
                  <c:v>8.6</c:v>
                </c:pt>
                <c:pt idx="1">
                  <c:v>8.3000000000000007</c:v>
                </c:pt>
                <c:pt idx="2">
                  <c:v>7.9</c:v>
                </c:pt>
                <c:pt idx="3">
                  <c:v>7.5</c:v>
                </c:pt>
                <c:pt idx="4">
                  <c:v>7.3</c:v>
                </c:pt>
                <c:pt idx="5">
                  <c:v>7.3</c:v>
                </c:pt>
                <c:pt idx="6">
                  <c:v>7.8</c:v>
                </c:pt>
                <c:pt idx="7">
                  <c:v>7.4</c:v>
                </c:pt>
                <c:pt idx="8">
                  <c:v>7.2</c:v>
                </c:pt>
                <c:pt idx="9">
                  <c:v>7.1</c:v>
                </c:pt>
                <c:pt idx="10">
                  <c:v>7.7</c:v>
                </c:pt>
                <c:pt idx="11">
                  <c:v>8</c:v>
                </c:pt>
                <c:pt idx="12">
                  <c:v>9.5</c:v>
                </c:pt>
                <c:pt idx="13">
                  <c:v>10.199999999999999</c:v>
                </c:pt>
                <c:pt idx="14">
                  <c:v>10.4</c:v>
                </c:pt>
                <c:pt idx="15">
                  <c:v>9.5</c:v>
                </c:pt>
                <c:pt idx="16">
                  <c:v>9.4</c:v>
                </c:pt>
                <c:pt idx="17">
                  <c:v>9.5</c:v>
                </c:pt>
                <c:pt idx="18">
                  <c:v>9.4</c:v>
                </c:pt>
                <c:pt idx="19">
                  <c:v>8.6999999999999993</c:v>
                </c:pt>
                <c:pt idx="20">
                  <c:v>8.6999999999999993</c:v>
                </c:pt>
                <c:pt idx="21">
                  <c:v>8.5</c:v>
                </c:pt>
                <c:pt idx="22">
                  <c:v>8.6999999999999993</c:v>
                </c:pt>
                <c:pt idx="23">
                  <c:v>9</c:v>
                </c:pt>
                <c:pt idx="24">
                  <c:v>10.5</c:v>
                </c:pt>
                <c:pt idx="25">
                  <c:v>10.5</c:v>
                </c:pt>
                <c:pt idx="26">
                  <c:v>10.199999999999999</c:v>
                </c:pt>
                <c:pt idx="27">
                  <c:v>9.1999999999999993</c:v>
                </c:pt>
                <c:pt idx="28">
                  <c:v>9.1</c:v>
                </c:pt>
                <c:pt idx="29">
                  <c:v>9.6999999999999993</c:v>
                </c:pt>
                <c:pt idx="30">
                  <c:v>9.8000000000000007</c:v>
                </c:pt>
                <c:pt idx="31">
                  <c:v>8.6999999999999993</c:v>
                </c:pt>
                <c:pt idx="32">
                  <c:v>8.4</c:v>
                </c:pt>
                <c:pt idx="33">
                  <c:v>7.7</c:v>
                </c:pt>
                <c:pt idx="34">
                  <c:v>7.6</c:v>
                </c:pt>
                <c:pt idx="35">
                  <c:v>7.6</c:v>
                </c:pt>
                <c:pt idx="36">
                  <c:v>8.5</c:v>
                </c:pt>
                <c:pt idx="37">
                  <c:v>8.1999999999999993</c:v>
                </c:pt>
                <c:pt idx="38">
                  <c:v>7.8</c:v>
                </c:pt>
                <c:pt idx="39">
                  <c:v>7.2</c:v>
                </c:pt>
                <c:pt idx="40">
                  <c:v>7.3</c:v>
                </c:pt>
                <c:pt idx="41">
                  <c:v>7.8</c:v>
                </c:pt>
                <c:pt idx="42">
                  <c:v>7.8</c:v>
                </c:pt>
                <c:pt idx="43">
                  <c:v>6.9</c:v>
                </c:pt>
                <c:pt idx="44">
                  <c:v>6.7</c:v>
                </c:pt>
                <c:pt idx="45">
                  <c:v>6.7</c:v>
                </c:pt>
                <c:pt idx="46">
                  <c:v>6.6</c:v>
                </c:pt>
                <c:pt idx="47">
                  <c:v>6.7</c:v>
                </c:pt>
                <c:pt idx="48">
                  <c:v>8.1999999999999993</c:v>
                </c:pt>
                <c:pt idx="49">
                  <c:v>7.9</c:v>
                </c:pt>
                <c:pt idx="50">
                  <c:v>7.4</c:v>
                </c:pt>
                <c:pt idx="51">
                  <c:v>6.3</c:v>
                </c:pt>
                <c:pt idx="52">
                  <c:v>5.8</c:v>
                </c:pt>
                <c:pt idx="53">
                  <c:v>6.1</c:v>
                </c:pt>
                <c:pt idx="54">
                  <c:v>6.6</c:v>
                </c:pt>
                <c:pt idx="55">
                  <c:v>5.7</c:v>
                </c:pt>
                <c:pt idx="56">
                  <c:v>5.3</c:v>
                </c:pt>
                <c:pt idx="57">
                  <c:v>4.9000000000000004</c:v>
                </c:pt>
                <c:pt idx="58">
                  <c:v>4.5999999999999996</c:v>
                </c:pt>
                <c:pt idx="59">
                  <c:v>4.5</c:v>
                </c:pt>
                <c:pt idx="60">
                  <c:v>6.1</c:v>
                </c:pt>
                <c:pt idx="61">
                  <c:v>5.9</c:v>
                </c:pt>
                <c:pt idx="62">
                  <c:v>6.1</c:v>
                </c:pt>
                <c:pt idx="63">
                  <c:v>5.6</c:v>
                </c:pt>
                <c:pt idx="64">
                  <c:v>5.4</c:v>
                </c:pt>
                <c:pt idx="65">
                  <c:v>5.8</c:v>
                </c:pt>
                <c:pt idx="66">
                  <c:v>6.1</c:v>
                </c:pt>
                <c:pt idx="67">
                  <c:v>5</c:v>
                </c:pt>
                <c:pt idx="68">
                  <c:v>4.7</c:v>
                </c:pt>
                <c:pt idx="69">
                  <c:v>4.3</c:v>
                </c:pt>
                <c:pt idx="70">
                  <c:v>4.5</c:v>
                </c:pt>
                <c:pt idx="71">
                  <c:v>4.5</c:v>
                </c:pt>
                <c:pt idx="72">
                  <c:v>5.8</c:v>
                </c:pt>
                <c:pt idx="73">
                  <c:v>5.4</c:v>
                </c:pt>
                <c:pt idx="74">
                  <c:v>5.5</c:v>
                </c:pt>
                <c:pt idx="75">
                  <c:v>4.8</c:v>
                </c:pt>
                <c:pt idx="76">
                  <c:v>4.9000000000000004</c:v>
                </c:pt>
                <c:pt idx="77">
                  <c:v>5</c:v>
                </c:pt>
                <c:pt idx="78">
                  <c:v>5.7</c:v>
                </c:pt>
                <c:pt idx="79">
                  <c:v>4.5</c:v>
                </c:pt>
                <c:pt idx="80">
                  <c:v>4.4000000000000004</c:v>
                </c:pt>
                <c:pt idx="81">
                  <c:v>4.0999999999999996</c:v>
                </c:pt>
                <c:pt idx="82">
                  <c:v>4.3</c:v>
                </c:pt>
                <c:pt idx="83">
                  <c:v>4.4000000000000004</c:v>
                </c:pt>
                <c:pt idx="84">
                  <c:v>5.6</c:v>
                </c:pt>
                <c:pt idx="85">
                  <c:v>5.0999999999999996</c:v>
                </c:pt>
                <c:pt idx="86">
                  <c:v>5</c:v>
                </c:pt>
                <c:pt idx="87">
                  <c:v>4.2</c:v>
                </c:pt>
                <c:pt idx="88">
                  <c:v>3.9</c:v>
                </c:pt>
                <c:pt idx="89">
                  <c:v>4.4000000000000004</c:v>
                </c:pt>
                <c:pt idx="90">
                  <c:v>4.8</c:v>
                </c:pt>
                <c:pt idx="91">
                  <c:v>3.8</c:v>
                </c:pt>
                <c:pt idx="92">
                  <c:v>3.9</c:v>
                </c:pt>
                <c:pt idx="93">
                  <c:v>3.5</c:v>
                </c:pt>
                <c:pt idx="94">
                  <c:v>3.6</c:v>
                </c:pt>
                <c:pt idx="95">
                  <c:v>3.7</c:v>
                </c:pt>
                <c:pt idx="96">
                  <c:v>4.8</c:v>
                </c:pt>
                <c:pt idx="97">
                  <c:v>4.5</c:v>
                </c:pt>
                <c:pt idx="98">
                  <c:v>4.5</c:v>
                </c:pt>
                <c:pt idx="99">
                  <c:v>3.3</c:v>
                </c:pt>
                <c:pt idx="100">
                  <c:v>3.5</c:v>
                </c:pt>
                <c:pt idx="101">
                  <c:v>4</c:v>
                </c:pt>
                <c:pt idx="102">
                  <c:v>5.2</c:v>
                </c:pt>
                <c:pt idx="103">
                  <c:v>3.6</c:v>
                </c:pt>
                <c:pt idx="104">
                  <c:v>3.6</c:v>
                </c:pt>
                <c:pt idx="105">
                  <c:v>3.4</c:v>
                </c:pt>
                <c:pt idx="106">
                  <c:v>3.4</c:v>
                </c:pt>
                <c:pt idx="107">
                  <c:v>3.7</c:v>
                </c:pt>
                <c:pt idx="108">
                  <c:v>4.5999999999999996</c:v>
                </c:pt>
                <c:pt idx="109">
                  <c:v>4.7</c:v>
                </c:pt>
                <c:pt idx="110">
                  <c:v>4.4000000000000004</c:v>
                </c:pt>
                <c:pt idx="111">
                  <c:v>3.8</c:v>
                </c:pt>
                <c:pt idx="112">
                  <c:v>3.6</c:v>
                </c:pt>
                <c:pt idx="113">
                  <c:v>3.9</c:v>
                </c:pt>
                <c:pt idx="114">
                  <c:v>4.2</c:v>
                </c:pt>
                <c:pt idx="115">
                  <c:v>3.2</c:v>
                </c:pt>
                <c:pt idx="116">
                  <c:v>3.2</c:v>
                </c:pt>
                <c:pt idx="117">
                  <c:v>3.1</c:v>
                </c:pt>
                <c:pt idx="118">
                  <c:v>3.2</c:v>
                </c:pt>
                <c:pt idx="119">
                  <c:v>3.2</c:v>
                </c:pt>
                <c:pt idx="120">
                  <c:v>3.8</c:v>
                </c:pt>
                <c:pt idx="121">
                  <c:v>3.6</c:v>
                </c:pt>
                <c:pt idx="122">
                  <c:v>3.8</c:v>
                </c:pt>
                <c:pt idx="123">
                  <c:v>3.1</c:v>
                </c:pt>
                <c:pt idx="124">
                  <c:v>3.4</c:v>
                </c:pt>
                <c:pt idx="125">
                  <c:v>3.8</c:v>
                </c:pt>
                <c:pt idx="126">
                  <c:v>4.5999999999999996</c:v>
                </c:pt>
                <c:pt idx="127">
                  <c:v>3.7</c:v>
                </c:pt>
                <c:pt idx="128">
                  <c:v>3.5</c:v>
                </c:pt>
                <c:pt idx="129">
                  <c:v>3.2</c:v>
                </c:pt>
                <c:pt idx="130">
                  <c:v>3.5</c:v>
                </c:pt>
                <c:pt idx="131">
                  <c:v>3.7</c:v>
                </c:pt>
                <c:pt idx="132">
                  <c:v>5.3</c:v>
                </c:pt>
                <c:pt idx="133">
                  <c:v>5.0999999999999996</c:v>
                </c:pt>
                <c:pt idx="134">
                  <c:v>5.3</c:v>
                </c:pt>
                <c:pt idx="135">
                  <c:v>4.5999999999999996</c:v>
                </c:pt>
                <c:pt idx="136">
                  <c:v>4.7</c:v>
                </c:pt>
                <c:pt idx="137">
                  <c:v>5.0999999999999996</c:v>
                </c:pt>
                <c:pt idx="138">
                  <c:v>5.4</c:v>
                </c:pt>
                <c:pt idx="139">
                  <c:v>5.0999999999999996</c:v>
                </c:pt>
                <c:pt idx="140">
                  <c:v>4.9000000000000004</c:v>
                </c:pt>
                <c:pt idx="141">
                  <c:v>5.0999999999999996</c:v>
                </c:pt>
                <c:pt idx="142">
                  <c:v>5.7</c:v>
                </c:pt>
                <c:pt idx="143">
                  <c:v>6</c:v>
                </c:pt>
                <c:pt idx="144">
                  <c:v>7.2</c:v>
                </c:pt>
                <c:pt idx="145">
                  <c:v>6.6</c:v>
                </c:pt>
                <c:pt idx="146">
                  <c:v>7</c:v>
                </c:pt>
                <c:pt idx="147">
                  <c:v>6.1</c:v>
                </c:pt>
                <c:pt idx="148">
                  <c:v>6.1</c:v>
                </c:pt>
                <c:pt idx="149">
                  <c:v>6.6</c:v>
                </c:pt>
                <c:pt idx="150">
                  <c:v>6.9</c:v>
                </c:pt>
                <c:pt idx="151">
                  <c:v>5.7</c:v>
                </c:pt>
                <c:pt idx="152">
                  <c:v>5.3</c:v>
                </c:pt>
                <c:pt idx="153">
                  <c:v>5.2</c:v>
                </c:pt>
                <c:pt idx="154">
                  <c:v>5.6</c:v>
                </c:pt>
                <c:pt idx="155">
                  <c:v>6.1</c:v>
                </c:pt>
                <c:pt idx="156">
                  <c:v>7.3</c:v>
                </c:pt>
                <c:pt idx="157">
                  <c:v>7.3</c:v>
                </c:pt>
                <c:pt idx="158">
                  <c:v>7.5</c:v>
                </c:pt>
                <c:pt idx="159">
                  <c:v>6.9</c:v>
                </c:pt>
                <c:pt idx="160">
                  <c:v>7.1</c:v>
                </c:pt>
                <c:pt idx="161">
                  <c:v>7.9</c:v>
                </c:pt>
                <c:pt idx="162">
                  <c:v>8.1</c:v>
                </c:pt>
                <c:pt idx="163">
                  <c:v>7.1</c:v>
                </c:pt>
                <c:pt idx="164">
                  <c:v>6.8</c:v>
                </c:pt>
                <c:pt idx="165">
                  <c:v>6.5</c:v>
                </c:pt>
                <c:pt idx="166">
                  <c:v>6.3</c:v>
                </c:pt>
                <c:pt idx="167">
                  <c:v>6.3</c:v>
                </c:pt>
                <c:pt idx="168">
                  <c:v>7.4</c:v>
                </c:pt>
                <c:pt idx="169">
                  <c:v>7.2</c:v>
                </c:pt>
                <c:pt idx="170">
                  <c:v>7.7</c:v>
                </c:pt>
                <c:pt idx="171">
                  <c:v>6.3</c:v>
                </c:pt>
                <c:pt idx="172">
                  <c:v>6.7</c:v>
                </c:pt>
                <c:pt idx="173">
                  <c:v>7.2</c:v>
                </c:pt>
                <c:pt idx="174">
                  <c:v>7.8</c:v>
                </c:pt>
                <c:pt idx="175">
                  <c:v>6.7</c:v>
                </c:pt>
                <c:pt idx="176">
                  <c:v>6.5</c:v>
                </c:pt>
                <c:pt idx="177">
                  <c:v>6.4</c:v>
                </c:pt>
                <c:pt idx="178">
                  <c:v>6.8</c:v>
                </c:pt>
                <c:pt idx="179">
                  <c:v>7</c:v>
                </c:pt>
                <c:pt idx="180">
                  <c:v>7.6</c:v>
                </c:pt>
                <c:pt idx="181">
                  <c:v>7.7</c:v>
                </c:pt>
                <c:pt idx="182">
                  <c:v>7.5</c:v>
                </c:pt>
                <c:pt idx="183">
                  <c:v>6.7</c:v>
                </c:pt>
                <c:pt idx="184">
                  <c:v>6.7</c:v>
                </c:pt>
                <c:pt idx="185">
                  <c:v>6.9</c:v>
                </c:pt>
                <c:pt idx="186">
                  <c:v>7.3</c:v>
                </c:pt>
                <c:pt idx="187">
                  <c:v>6.3</c:v>
                </c:pt>
                <c:pt idx="188">
                  <c:v>6.1</c:v>
                </c:pt>
                <c:pt idx="189">
                  <c:v>5.7</c:v>
                </c:pt>
                <c:pt idx="190">
                  <c:v>6.3</c:v>
                </c:pt>
                <c:pt idx="191">
                  <c:v>6.5</c:v>
                </c:pt>
                <c:pt idx="192">
                  <c:v>7.2</c:v>
                </c:pt>
                <c:pt idx="193">
                  <c:v>7.5</c:v>
                </c:pt>
                <c:pt idx="194">
                  <c:v>7.4</c:v>
                </c:pt>
                <c:pt idx="195">
                  <c:v>6.9</c:v>
                </c:pt>
                <c:pt idx="196">
                  <c:v>6.7</c:v>
                </c:pt>
                <c:pt idx="197">
                  <c:v>7.1</c:v>
                </c:pt>
                <c:pt idx="198">
                  <c:v>8</c:v>
                </c:pt>
                <c:pt idx="199">
                  <c:v>7.1</c:v>
                </c:pt>
                <c:pt idx="200">
                  <c:v>6.8</c:v>
                </c:pt>
                <c:pt idx="201">
                  <c:v>6.3</c:v>
                </c:pt>
                <c:pt idx="202">
                  <c:v>6.5</c:v>
                </c:pt>
                <c:pt idx="203">
                  <c:v>6.7</c:v>
                </c:pt>
                <c:pt idx="204">
                  <c:v>7.7</c:v>
                </c:pt>
                <c:pt idx="205">
                  <c:v>7.3</c:v>
                </c:pt>
                <c:pt idx="206">
                  <c:v>7.2</c:v>
                </c:pt>
                <c:pt idx="207">
                  <c:v>6.8</c:v>
                </c:pt>
                <c:pt idx="208">
                  <c:v>6.7</c:v>
                </c:pt>
                <c:pt idx="209">
                  <c:v>7.2</c:v>
                </c:pt>
                <c:pt idx="210">
                  <c:v>7.9</c:v>
                </c:pt>
                <c:pt idx="211">
                  <c:v>7</c:v>
                </c:pt>
                <c:pt idx="212">
                  <c:v>6.9</c:v>
                </c:pt>
                <c:pt idx="213">
                  <c:v>6.8</c:v>
                </c:pt>
                <c:pt idx="214">
                  <c:v>6.6</c:v>
                </c:pt>
                <c:pt idx="215">
                  <c:v>7.1</c:v>
                </c:pt>
                <c:pt idx="216">
                  <c:v>7.7</c:v>
                </c:pt>
                <c:pt idx="217">
                  <c:v>7.6</c:v>
                </c:pt>
                <c:pt idx="218">
                  <c:v>7.7</c:v>
                </c:pt>
                <c:pt idx="219">
                  <c:v>6.9</c:v>
                </c:pt>
                <c:pt idx="220">
                  <c:v>7.9</c:v>
                </c:pt>
                <c:pt idx="221">
                  <c:v>8.1</c:v>
                </c:pt>
                <c:pt idx="222">
                  <c:v>8.8000000000000007</c:v>
                </c:pt>
                <c:pt idx="223">
                  <c:v>8.3000000000000007</c:v>
                </c:pt>
                <c:pt idx="224">
                  <c:v>8.1999999999999993</c:v>
                </c:pt>
                <c:pt idx="225">
                  <c:v>8.4</c:v>
                </c:pt>
                <c:pt idx="226">
                  <c:v>8.8000000000000007</c:v>
                </c:pt>
                <c:pt idx="227">
                  <c:v>9.8000000000000007</c:v>
                </c:pt>
                <c:pt idx="228">
                  <c:v>11.7</c:v>
                </c:pt>
                <c:pt idx="229">
                  <c:v>12.3</c:v>
                </c:pt>
                <c:pt idx="230">
                  <c:v>13</c:v>
                </c:pt>
                <c:pt idx="231">
                  <c:v>12.6</c:v>
                </c:pt>
                <c:pt idx="232">
                  <c:v>13.6</c:v>
                </c:pt>
                <c:pt idx="233">
                  <c:v>14.6</c:v>
                </c:pt>
                <c:pt idx="234">
                  <c:v>14.6</c:v>
                </c:pt>
                <c:pt idx="235">
                  <c:v>13.6</c:v>
                </c:pt>
                <c:pt idx="236">
                  <c:v>13.3</c:v>
                </c:pt>
                <c:pt idx="237">
                  <c:v>12.9</c:v>
                </c:pt>
                <c:pt idx="238">
                  <c:v>12.7</c:v>
                </c:pt>
                <c:pt idx="239">
                  <c:v>12.8</c:v>
                </c:pt>
                <c:pt idx="240">
                  <c:v>13.8</c:v>
                </c:pt>
                <c:pt idx="241">
                  <c:v>13.6</c:v>
                </c:pt>
                <c:pt idx="242">
                  <c:v>13.6</c:v>
                </c:pt>
                <c:pt idx="243">
                  <c:v>12.5</c:v>
                </c:pt>
                <c:pt idx="244">
                  <c:v>12.2</c:v>
                </c:pt>
                <c:pt idx="245">
                  <c:v>12.5</c:v>
                </c:pt>
                <c:pt idx="246">
                  <c:v>13.2</c:v>
                </c:pt>
                <c:pt idx="247">
                  <c:v>12.1</c:v>
                </c:pt>
                <c:pt idx="248">
                  <c:v>11.4</c:v>
                </c:pt>
                <c:pt idx="249">
                  <c:v>10.8</c:v>
                </c:pt>
                <c:pt idx="250">
                  <c:v>10.6</c:v>
                </c:pt>
                <c:pt idx="251">
                  <c:v>10.3</c:v>
                </c:pt>
                <c:pt idx="252">
                  <c:v>11</c:v>
                </c:pt>
                <c:pt idx="253">
                  <c:v>10.8</c:v>
                </c:pt>
                <c:pt idx="254">
                  <c:v>10.4</c:v>
                </c:pt>
                <c:pt idx="255">
                  <c:v>9.6999999999999993</c:v>
                </c:pt>
                <c:pt idx="256">
                  <c:v>9.9</c:v>
                </c:pt>
                <c:pt idx="257">
                  <c:v>10.5</c:v>
                </c:pt>
                <c:pt idx="258">
                  <c:v>11.2</c:v>
                </c:pt>
                <c:pt idx="259">
                  <c:v>10.199999999999999</c:v>
                </c:pt>
                <c:pt idx="260">
                  <c:v>9.6999999999999993</c:v>
                </c:pt>
                <c:pt idx="261">
                  <c:v>9.1</c:v>
                </c:pt>
                <c:pt idx="262">
                  <c:v>8.6</c:v>
                </c:pt>
                <c:pt idx="263">
                  <c:v>9</c:v>
                </c:pt>
                <c:pt idx="264">
                  <c:v>9.6999999999999993</c:v>
                </c:pt>
                <c:pt idx="265">
                  <c:v>9.6</c:v>
                </c:pt>
                <c:pt idx="266">
                  <c:v>9.4</c:v>
                </c:pt>
                <c:pt idx="267">
                  <c:v>8.5</c:v>
                </c:pt>
                <c:pt idx="268">
                  <c:v>8.9</c:v>
                </c:pt>
                <c:pt idx="269">
                  <c:v>9.4</c:v>
                </c:pt>
                <c:pt idx="270">
                  <c:v>10.199999999999999</c:v>
                </c:pt>
                <c:pt idx="271">
                  <c:v>9.1999999999999993</c:v>
                </c:pt>
                <c:pt idx="272">
                  <c:v>8.4</c:v>
                </c:pt>
                <c:pt idx="273">
                  <c:v>8.3000000000000007</c:v>
                </c:pt>
                <c:pt idx="274">
                  <c:v>8</c:v>
                </c:pt>
                <c:pt idx="275">
                  <c:v>8.6999999999999993</c:v>
                </c:pt>
                <c:pt idx="276">
                  <c:v>9.8000000000000007</c:v>
                </c:pt>
                <c:pt idx="277">
                  <c:v>9.4</c:v>
                </c:pt>
                <c:pt idx="278">
                  <c:v>9.1</c:v>
                </c:pt>
                <c:pt idx="279">
                  <c:v>8.3000000000000007</c:v>
                </c:pt>
                <c:pt idx="280">
                  <c:v>8.6</c:v>
                </c:pt>
                <c:pt idx="281">
                  <c:v>9.3000000000000007</c:v>
                </c:pt>
                <c:pt idx="282">
                  <c:v>9.8000000000000007</c:v>
                </c:pt>
                <c:pt idx="283">
                  <c:v>8.6999999999999993</c:v>
                </c:pt>
                <c:pt idx="284">
                  <c:v>8.3000000000000007</c:v>
                </c:pt>
                <c:pt idx="285">
                  <c:v>8.1</c:v>
                </c:pt>
                <c:pt idx="286">
                  <c:v>7.7</c:v>
                </c:pt>
                <c:pt idx="287">
                  <c:v>7.6</c:v>
                </c:pt>
                <c:pt idx="288">
                  <c:v>8.4</c:v>
                </c:pt>
                <c:pt idx="289">
                  <c:v>8.5</c:v>
                </c:pt>
                <c:pt idx="290">
                  <c:v>8.4</c:v>
                </c:pt>
                <c:pt idx="291">
                  <c:v>7.2</c:v>
                </c:pt>
                <c:pt idx="292">
                  <c:v>7.4</c:v>
                </c:pt>
                <c:pt idx="293">
                  <c:v>7.5</c:v>
                </c:pt>
                <c:pt idx="294">
                  <c:v>8.1999999999999993</c:v>
                </c:pt>
                <c:pt idx="295">
                  <c:v>7</c:v>
                </c:pt>
                <c:pt idx="296">
                  <c:v>6.6</c:v>
                </c:pt>
                <c:pt idx="297">
                  <c:v>6.1</c:v>
                </c:pt>
                <c:pt idx="298">
                  <c:v>5.8</c:v>
                </c:pt>
                <c:pt idx="299">
                  <c:v>5.6</c:v>
                </c:pt>
                <c:pt idx="300">
                  <c:v>6.6</c:v>
                </c:pt>
                <c:pt idx="301">
                  <c:v>6.1</c:v>
                </c:pt>
                <c:pt idx="302">
                  <c:v>6</c:v>
                </c:pt>
                <c:pt idx="303">
                  <c:v>5.3</c:v>
                </c:pt>
                <c:pt idx="304">
                  <c:v>5.7</c:v>
                </c:pt>
                <c:pt idx="305">
                  <c:v>5.7</c:v>
                </c:pt>
                <c:pt idx="306">
                  <c:v>6.1</c:v>
                </c:pt>
                <c:pt idx="307">
                  <c:v>5.3</c:v>
                </c:pt>
                <c:pt idx="308">
                  <c:v>4.8</c:v>
                </c:pt>
                <c:pt idx="309">
                  <c:v>4.7</c:v>
                </c:pt>
                <c:pt idx="310">
                  <c:v>4.4000000000000004</c:v>
                </c:pt>
                <c:pt idx="311">
                  <c:v>4.5</c:v>
                </c:pt>
                <c:pt idx="312">
                  <c:v>5.3</c:v>
                </c:pt>
                <c:pt idx="313">
                  <c:v>5.3</c:v>
                </c:pt>
                <c:pt idx="314">
                  <c:v>5.4</c:v>
                </c:pt>
                <c:pt idx="315">
                  <c:v>4.7</c:v>
                </c:pt>
                <c:pt idx="316">
                  <c:v>4.5999999999999996</c:v>
                </c:pt>
                <c:pt idx="317">
                  <c:v>5.0999999999999996</c:v>
                </c:pt>
                <c:pt idx="318">
                  <c:v>5.8</c:v>
                </c:pt>
                <c:pt idx="319">
                  <c:v>5.2</c:v>
                </c:pt>
                <c:pt idx="320">
                  <c:v>4.8</c:v>
                </c:pt>
                <c:pt idx="321">
                  <c:v>4.7</c:v>
                </c:pt>
                <c:pt idx="322">
                  <c:v>4.4000000000000004</c:v>
                </c:pt>
                <c:pt idx="323">
                  <c:v>4.5</c:v>
                </c:pt>
                <c:pt idx="324">
                  <c:v>5.5</c:v>
                </c:pt>
                <c:pt idx="325">
                  <c:v>5.4</c:v>
                </c:pt>
                <c:pt idx="326">
                  <c:v>4.8</c:v>
                </c:pt>
                <c:pt idx="327">
                  <c:v>3.9</c:v>
                </c:pt>
                <c:pt idx="328">
                  <c:v>3.8</c:v>
                </c:pt>
                <c:pt idx="329">
                  <c:v>4.4000000000000004</c:v>
                </c:pt>
                <c:pt idx="330">
                  <c:v>5.4</c:v>
                </c:pt>
                <c:pt idx="331">
                  <c:v>4.9000000000000004</c:v>
                </c:pt>
                <c:pt idx="332">
                  <c:v>4.5999999999999996</c:v>
                </c:pt>
                <c:pt idx="333">
                  <c:v>4.0999999999999996</c:v>
                </c:pt>
                <c:pt idx="334">
                  <c:v>4</c:v>
                </c:pt>
                <c:pt idx="335">
                  <c:v>4.4000000000000004</c:v>
                </c:pt>
                <c:pt idx="336">
                  <c:v>5.0999999999999996</c:v>
                </c:pt>
                <c:pt idx="337">
                  <c:v>5</c:v>
                </c:pt>
                <c:pt idx="338">
                  <c:v>4.7</c:v>
                </c:pt>
                <c:pt idx="339">
                  <c:v>3.9</c:v>
                </c:pt>
                <c:pt idx="340">
                  <c:v>3.6</c:v>
                </c:pt>
                <c:pt idx="341">
                  <c:v>4.3</c:v>
                </c:pt>
                <c:pt idx="342">
                  <c:v>4.8</c:v>
                </c:pt>
                <c:pt idx="343">
                  <c:v>4</c:v>
                </c:pt>
                <c:pt idx="344">
                  <c:v>3.7</c:v>
                </c:pt>
                <c:pt idx="345">
                  <c:v>3.6</c:v>
                </c:pt>
                <c:pt idx="346">
                  <c:v>3.5</c:v>
                </c:pt>
                <c:pt idx="347">
                  <c:v>3.9</c:v>
                </c:pt>
                <c:pt idx="348">
                  <c:v>4.8</c:v>
                </c:pt>
                <c:pt idx="349">
                  <c:v>4.5999999999999996</c:v>
                </c:pt>
                <c:pt idx="350">
                  <c:v>4.8</c:v>
                </c:pt>
                <c:pt idx="351">
                  <c:v>3.8</c:v>
                </c:pt>
                <c:pt idx="352">
                  <c:v>3.8</c:v>
                </c:pt>
                <c:pt idx="353">
                  <c:v>4.3</c:v>
                </c:pt>
                <c:pt idx="354">
                  <c:v>5</c:v>
                </c:pt>
                <c:pt idx="355">
                  <c:v>4.2</c:v>
                </c:pt>
                <c:pt idx="356">
                  <c:v>3.6</c:v>
                </c:pt>
                <c:pt idx="357">
                  <c:v>3.4</c:v>
                </c:pt>
                <c:pt idx="358">
                  <c:v>3.2</c:v>
                </c:pt>
                <c:pt idx="359">
                  <c:v>3.4</c:v>
                </c:pt>
                <c:pt idx="360">
                  <c:v>4.2</c:v>
                </c:pt>
                <c:pt idx="361">
                  <c:v>3.8</c:v>
                </c:pt>
                <c:pt idx="362">
                  <c:v>4.5</c:v>
                </c:pt>
                <c:pt idx="363">
                  <c:v>23.6</c:v>
                </c:pt>
                <c:pt idx="364">
                  <c:v>21.1</c:v>
                </c:pt>
                <c:pt idx="365">
                  <c:v>14.2</c:v>
                </c:pt>
                <c:pt idx="366">
                  <c:v>9.5</c:v>
                </c:pt>
                <c:pt idx="367">
                  <c:v>8.3000000000000007</c:v>
                </c:pt>
                <c:pt idx="368">
                  <c:v>7.8</c:v>
                </c:pt>
                <c:pt idx="369">
                  <c:v>7.2</c:v>
                </c:pt>
                <c:pt idx="370">
                  <c:v>7.4</c:v>
                </c:pt>
                <c:pt idx="371">
                  <c:v>8.3000000000000007</c:v>
                </c:pt>
                <c:pt idx="372">
                  <c:v>6.1</c:v>
                </c:pt>
                <c:pt idx="373">
                  <c:v>5.0999999999999996</c:v>
                </c:pt>
                <c:pt idx="374">
                  <c:v>5.2</c:v>
                </c:pt>
                <c:pt idx="375">
                  <c:v>4.5999999999999996</c:v>
                </c:pt>
                <c:pt idx="376">
                  <c:v>5.2</c:v>
                </c:pt>
                <c:pt idx="377">
                  <c:v>5.3</c:v>
                </c:pt>
                <c:pt idx="378">
                  <c:v>5</c:v>
                </c:pt>
                <c:pt idx="379">
                  <c:v>4.4000000000000004</c:v>
                </c:pt>
              </c:numCache>
            </c:numRef>
          </c:val>
          <c:smooth val="0"/>
          <c:extLst>
            <c:ext xmlns:c16="http://schemas.microsoft.com/office/drawing/2014/chart" uri="{C3380CC4-5D6E-409C-BE32-E72D297353CC}">
              <c16:uniqueId val="{00000002-D7BE-4141-8AAA-CA677D868471}"/>
            </c:ext>
          </c:extLst>
        </c:ser>
        <c:ser>
          <c:idx val="2"/>
          <c:order val="3"/>
          <c:tx>
            <c:strRef>
              <c:f>Employment!$D$27</c:f>
              <c:strCache>
                <c:ptCount val="1"/>
                <c:pt idx="0">
                  <c:v>United States</c:v>
                </c:pt>
              </c:strCache>
            </c:strRef>
          </c:tx>
          <c:spPr>
            <a:ln w="28575" cap="rnd">
              <a:solidFill>
                <a:schemeClr val="accent3"/>
              </a:solidFill>
              <a:round/>
            </a:ln>
            <a:effectLst/>
          </c:spPr>
          <c:marker>
            <c:symbol val="none"/>
          </c:marker>
          <c:cat>
            <c:numRef>
              <c:f>Employment!$A$28:$A$407</c:f>
              <c:numCache>
                <c:formatCode>yyyy\-mm\-dd</c:formatCode>
                <c:ptCount val="380"/>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40544</c:v>
                </c:pt>
                <c:pt idx="253">
                  <c:v>40575</c:v>
                </c:pt>
                <c:pt idx="254">
                  <c:v>40603</c:v>
                </c:pt>
                <c:pt idx="255">
                  <c:v>40634</c:v>
                </c:pt>
                <c:pt idx="256">
                  <c:v>40664</c:v>
                </c:pt>
                <c:pt idx="257">
                  <c:v>40695</c:v>
                </c:pt>
                <c:pt idx="258">
                  <c:v>40725</c:v>
                </c:pt>
                <c:pt idx="259">
                  <c:v>40756</c:v>
                </c:pt>
                <c:pt idx="260">
                  <c:v>40787</c:v>
                </c:pt>
                <c:pt idx="261">
                  <c:v>40817</c:v>
                </c:pt>
                <c:pt idx="262">
                  <c:v>40848</c:v>
                </c:pt>
                <c:pt idx="263">
                  <c:v>40878</c:v>
                </c:pt>
                <c:pt idx="264">
                  <c:v>40909</c:v>
                </c:pt>
                <c:pt idx="265">
                  <c:v>40940</c:v>
                </c:pt>
                <c:pt idx="266">
                  <c:v>40969</c:v>
                </c:pt>
                <c:pt idx="267">
                  <c:v>41000</c:v>
                </c:pt>
                <c:pt idx="268">
                  <c:v>41030</c:v>
                </c:pt>
                <c:pt idx="269">
                  <c:v>41061</c:v>
                </c:pt>
                <c:pt idx="270">
                  <c:v>41091</c:v>
                </c:pt>
                <c:pt idx="271">
                  <c:v>41122</c:v>
                </c:pt>
                <c:pt idx="272">
                  <c:v>41153</c:v>
                </c:pt>
                <c:pt idx="273">
                  <c:v>41183</c:v>
                </c:pt>
                <c:pt idx="274">
                  <c:v>41214</c:v>
                </c:pt>
                <c:pt idx="275">
                  <c:v>41244</c:v>
                </c:pt>
                <c:pt idx="276">
                  <c:v>41275</c:v>
                </c:pt>
                <c:pt idx="277">
                  <c:v>41306</c:v>
                </c:pt>
                <c:pt idx="278">
                  <c:v>41334</c:v>
                </c:pt>
                <c:pt idx="279">
                  <c:v>41365</c:v>
                </c:pt>
                <c:pt idx="280">
                  <c:v>41395</c:v>
                </c:pt>
                <c:pt idx="281">
                  <c:v>41426</c:v>
                </c:pt>
                <c:pt idx="282">
                  <c:v>41456</c:v>
                </c:pt>
                <c:pt idx="283">
                  <c:v>41487</c:v>
                </c:pt>
                <c:pt idx="284">
                  <c:v>41518</c:v>
                </c:pt>
                <c:pt idx="285">
                  <c:v>41548</c:v>
                </c:pt>
                <c:pt idx="286">
                  <c:v>41579</c:v>
                </c:pt>
                <c:pt idx="287">
                  <c:v>41609</c:v>
                </c:pt>
                <c:pt idx="288">
                  <c:v>41640</c:v>
                </c:pt>
                <c:pt idx="289">
                  <c:v>41671</c:v>
                </c:pt>
                <c:pt idx="290">
                  <c:v>41699</c:v>
                </c:pt>
                <c:pt idx="291">
                  <c:v>41730</c:v>
                </c:pt>
                <c:pt idx="292">
                  <c:v>41760</c:v>
                </c:pt>
                <c:pt idx="293">
                  <c:v>41791</c:v>
                </c:pt>
                <c:pt idx="294">
                  <c:v>41821</c:v>
                </c:pt>
                <c:pt idx="295">
                  <c:v>41852</c:v>
                </c:pt>
                <c:pt idx="296">
                  <c:v>41883</c:v>
                </c:pt>
                <c:pt idx="297">
                  <c:v>41913</c:v>
                </c:pt>
                <c:pt idx="298">
                  <c:v>41944</c:v>
                </c:pt>
                <c:pt idx="299">
                  <c:v>41974</c:v>
                </c:pt>
                <c:pt idx="300">
                  <c:v>42005</c:v>
                </c:pt>
                <c:pt idx="301">
                  <c:v>42036</c:v>
                </c:pt>
                <c:pt idx="302">
                  <c:v>42064</c:v>
                </c:pt>
                <c:pt idx="303">
                  <c:v>42095</c:v>
                </c:pt>
                <c:pt idx="304">
                  <c:v>42125</c:v>
                </c:pt>
                <c:pt idx="305">
                  <c:v>42156</c:v>
                </c:pt>
                <c:pt idx="306">
                  <c:v>42186</c:v>
                </c:pt>
                <c:pt idx="307">
                  <c:v>42217</c:v>
                </c:pt>
                <c:pt idx="308">
                  <c:v>42248</c:v>
                </c:pt>
                <c:pt idx="309">
                  <c:v>42278</c:v>
                </c:pt>
                <c:pt idx="310">
                  <c:v>42309</c:v>
                </c:pt>
                <c:pt idx="311">
                  <c:v>42339</c:v>
                </c:pt>
                <c:pt idx="312">
                  <c:v>42370</c:v>
                </c:pt>
                <c:pt idx="313">
                  <c:v>42401</c:v>
                </c:pt>
                <c:pt idx="314">
                  <c:v>42430</c:v>
                </c:pt>
                <c:pt idx="315">
                  <c:v>42461</c:v>
                </c:pt>
                <c:pt idx="316">
                  <c:v>42491</c:v>
                </c:pt>
                <c:pt idx="317">
                  <c:v>42522</c:v>
                </c:pt>
                <c:pt idx="318">
                  <c:v>42552</c:v>
                </c:pt>
                <c:pt idx="319">
                  <c:v>42583</c:v>
                </c:pt>
                <c:pt idx="320">
                  <c:v>42614</c:v>
                </c:pt>
                <c:pt idx="321">
                  <c:v>42644</c:v>
                </c:pt>
                <c:pt idx="322">
                  <c:v>42675</c:v>
                </c:pt>
                <c:pt idx="323">
                  <c:v>42705</c:v>
                </c:pt>
                <c:pt idx="324">
                  <c:v>42736</c:v>
                </c:pt>
                <c:pt idx="325">
                  <c:v>42767</c:v>
                </c:pt>
                <c:pt idx="326">
                  <c:v>42795</c:v>
                </c:pt>
                <c:pt idx="327">
                  <c:v>42826</c:v>
                </c:pt>
                <c:pt idx="328">
                  <c:v>42856</c:v>
                </c:pt>
                <c:pt idx="329">
                  <c:v>42887</c:v>
                </c:pt>
                <c:pt idx="330">
                  <c:v>42917</c:v>
                </c:pt>
                <c:pt idx="331">
                  <c:v>42948</c:v>
                </c:pt>
                <c:pt idx="332">
                  <c:v>42979</c:v>
                </c:pt>
                <c:pt idx="333">
                  <c:v>43009</c:v>
                </c:pt>
                <c:pt idx="334">
                  <c:v>43040</c:v>
                </c:pt>
                <c:pt idx="335">
                  <c:v>43070</c:v>
                </c:pt>
                <c:pt idx="336">
                  <c:v>43101</c:v>
                </c:pt>
                <c:pt idx="337">
                  <c:v>43132</c:v>
                </c:pt>
                <c:pt idx="338">
                  <c:v>43160</c:v>
                </c:pt>
                <c:pt idx="339">
                  <c:v>43191</c:v>
                </c:pt>
                <c:pt idx="340">
                  <c:v>43221</c:v>
                </c:pt>
                <c:pt idx="341">
                  <c:v>43252</c:v>
                </c:pt>
                <c:pt idx="342">
                  <c:v>43282</c:v>
                </c:pt>
                <c:pt idx="343">
                  <c:v>43313</c:v>
                </c:pt>
                <c:pt idx="344">
                  <c:v>43344</c:v>
                </c:pt>
                <c:pt idx="345">
                  <c:v>43374</c:v>
                </c:pt>
                <c:pt idx="346">
                  <c:v>43405</c:v>
                </c:pt>
                <c:pt idx="347">
                  <c:v>43435</c:v>
                </c:pt>
                <c:pt idx="348">
                  <c:v>43466</c:v>
                </c:pt>
                <c:pt idx="349">
                  <c:v>43497</c:v>
                </c:pt>
                <c:pt idx="350">
                  <c:v>43525</c:v>
                </c:pt>
                <c:pt idx="351">
                  <c:v>43556</c:v>
                </c:pt>
                <c:pt idx="352">
                  <c:v>43586</c:v>
                </c:pt>
                <c:pt idx="353">
                  <c:v>43617</c:v>
                </c:pt>
                <c:pt idx="354">
                  <c:v>43647</c:v>
                </c:pt>
                <c:pt idx="355">
                  <c:v>43678</c:v>
                </c:pt>
                <c:pt idx="356">
                  <c:v>43709</c:v>
                </c:pt>
                <c:pt idx="357">
                  <c:v>43739</c:v>
                </c:pt>
                <c:pt idx="358">
                  <c:v>43770</c:v>
                </c:pt>
                <c:pt idx="359">
                  <c:v>43800</c:v>
                </c:pt>
                <c:pt idx="360">
                  <c:v>43831</c:v>
                </c:pt>
                <c:pt idx="361">
                  <c:v>43862</c:v>
                </c:pt>
                <c:pt idx="362">
                  <c:v>43891</c:v>
                </c:pt>
                <c:pt idx="363">
                  <c:v>43922</c:v>
                </c:pt>
                <c:pt idx="364">
                  <c:v>43952</c:v>
                </c:pt>
                <c:pt idx="365">
                  <c:v>43983</c:v>
                </c:pt>
                <c:pt idx="366">
                  <c:v>44013</c:v>
                </c:pt>
                <c:pt idx="367">
                  <c:v>44044</c:v>
                </c:pt>
                <c:pt idx="368">
                  <c:v>44075</c:v>
                </c:pt>
                <c:pt idx="369">
                  <c:v>44105</c:v>
                </c:pt>
                <c:pt idx="370">
                  <c:v>44136</c:v>
                </c:pt>
                <c:pt idx="371">
                  <c:v>44166</c:v>
                </c:pt>
                <c:pt idx="372">
                  <c:v>44197</c:v>
                </c:pt>
                <c:pt idx="373">
                  <c:v>44228</c:v>
                </c:pt>
                <c:pt idx="374">
                  <c:v>44256</c:v>
                </c:pt>
                <c:pt idx="375">
                  <c:v>44287</c:v>
                </c:pt>
                <c:pt idx="376">
                  <c:v>44317</c:v>
                </c:pt>
                <c:pt idx="377">
                  <c:v>44348</c:v>
                </c:pt>
                <c:pt idx="378">
                  <c:v>44378</c:v>
                </c:pt>
                <c:pt idx="379">
                  <c:v>44409</c:v>
                </c:pt>
              </c:numCache>
            </c:numRef>
          </c:cat>
          <c:val>
            <c:numRef>
              <c:f>Employment!$D$28:$D$407</c:f>
              <c:numCache>
                <c:formatCode>0.0</c:formatCode>
                <c:ptCount val="380"/>
                <c:pt idx="0">
                  <c:v>5.4</c:v>
                </c:pt>
                <c:pt idx="1">
                  <c:v>5.3</c:v>
                </c:pt>
                <c:pt idx="2">
                  <c:v>5.2</c:v>
                </c:pt>
                <c:pt idx="3">
                  <c:v>5.4</c:v>
                </c:pt>
                <c:pt idx="4">
                  <c:v>5.4</c:v>
                </c:pt>
                <c:pt idx="5">
                  <c:v>5.2</c:v>
                </c:pt>
                <c:pt idx="6">
                  <c:v>5.5</c:v>
                </c:pt>
                <c:pt idx="7">
                  <c:v>5.7</c:v>
                </c:pt>
                <c:pt idx="8">
                  <c:v>5.9</c:v>
                </c:pt>
                <c:pt idx="9">
                  <c:v>5.9</c:v>
                </c:pt>
                <c:pt idx="10">
                  <c:v>6.2</c:v>
                </c:pt>
                <c:pt idx="11">
                  <c:v>6.3</c:v>
                </c:pt>
                <c:pt idx="12">
                  <c:v>6.4</c:v>
                </c:pt>
                <c:pt idx="13">
                  <c:v>6.6</c:v>
                </c:pt>
                <c:pt idx="14">
                  <c:v>6.8</c:v>
                </c:pt>
                <c:pt idx="15">
                  <c:v>6.7</c:v>
                </c:pt>
                <c:pt idx="16">
                  <c:v>6.9</c:v>
                </c:pt>
                <c:pt idx="17">
                  <c:v>6.9</c:v>
                </c:pt>
                <c:pt idx="18">
                  <c:v>6.8</c:v>
                </c:pt>
                <c:pt idx="19">
                  <c:v>6.9</c:v>
                </c:pt>
                <c:pt idx="20">
                  <c:v>6.9</c:v>
                </c:pt>
                <c:pt idx="21">
                  <c:v>7</c:v>
                </c:pt>
                <c:pt idx="22">
                  <c:v>7</c:v>
                </c:pt>
                <c:pt idx="23">
                  <c:v>7.3</c:v>
                </c:pt>
                <c:pt idx="24">
                  <c:v>7.3</c:v>
                </c:pt>
                <c:pt idx="25">
                  <c:v>7.4</c:v>
                </c:pt>
                <c:pt idx="26">
                  <c:v>7.4</c:v>
                </c:pt>
                <c:pt idx="27">
                  <c:v>7.4</c:v>
                </c:pt>
                <c:pt idx="28">
                  <c:v>7.6</c:v>
                </c:pt>
                <c:pt idx="29">
                  <c:v>7.8</c:v>
                </c:pt>
                <c:pt idx="30">
                  <c:v>7.7</c:v>
                </c:pt>
                <c:pt idx="31">
                  <c:v>7.6</c:v>
                </c:pt>
                <c:pt idx="32">
                  <c:v>7.6</c:v>
                </c:pt>
                <c:pt idx="33">
                  <c:v>7.3</c:v>
                </c:pt>
                <c:pt idx="34">
                  <c:v>7.4</c:v>
                </c:pt>
                <c:pt idx="35">
                  <c:v>7.4</c:v>
                </c:pt>
                <c:pt idx="36">
                  <c:v>7.3</c:v>
                </c:pt>
                <c:pt idx="37">
                  <c:v>7.1</c:v>
                </c:pt>
                <c:pt idx="38">
                  <c:v>7</c:v>
                </c:pt>
                <c:pt idx="39">
                  <c:v>7.1</c:v>
                </c:pt>
                <c:pt idx="40">
                  <c:v>7.1</c:v>
                </c:pt>
                <c:pt idx="41">
                  <c:v>7</c:v>
                </c:pt>
                <c:pt idx="42">
                  <c:v>6.9</c:v>
                </c:pt>
                <c:pt idx="43">
                  <c:v>6.8</c:v>
                </c:pt>
                <c:pt idx="44">
                  <c:v>6.7</c:v>
                </c:pt>
                <c:pt idx="45">
                  <c:v>6.8</c:v>
                </c:pt>
                <c:pt idx="46">
                  <c:v>6.6</c:v>
                </c:pt>
                <c:pt idx="47">
                  <c:v>6.5</c:v>
                </c:pt>
                <c:pt idx="48">
                  <c:v>6.6</c:v>
                </c:pt>
                <c:pt idx="49">
                  <c:v>6.6</c:v>
                </c:pt>
                <c:pt idx="50">
                  <c:v>6.5</c:v>
                </c:pt>
                <c:pt idx="51">
                  <c:v>6.4</c:v>
                </c:pt>
                <c:pt idx="52">
                  <c:v>6.1</c:v>
                </c:pt>
                <c:pt idx="53">
                  <c:v>6.1</c:v>
                </c:pt>
                <c:pt idx="54">
                  <c:v>6.1</c:v>
                </c:pt>
                <c:pt idx="55">
                  <c:v>6</c:v>
                </c:pt>
                <c:pt idx="56">
                  <c:v>5.9</c:v>
                </c:pt>
                <c:pt idx="57">
                  <c:v>5.8</c:v>
                </c:pt>
                <c:pt idx="58">
                  <c:v>5.6</c:v>
                </c:pt>
                <c:pt idx="59">
                  <c:v>5.5</c:v>
                </c:pt>
                <c:pt idx="60">
                  <c:v>5.6</c:v>
                </c:pt>
                <c:pt idx="61">
                  <c:v>5.4</c:v>
                </c:pt>
                <c:pt idx="62">
                  <c:v>5.4</c:v>
                </c:pt>
                <c:pt idx="63">
                  <c:v>5.8</c:v>
                </c:pt>
                <c:pt idx="64">
                  <c:v>5.6</c:v>
                </c:pt>
                <c:pt idx="65">
                  <c:v>5.6</c:v>
                </c:pt>
                <c:pt idx="66">
                  <c:v>5.7</c:v>
                </c:pt>
                <c:pt idx="67">
                  <c:v>5.7</c:v>
                </c:pt>
                <c:pt idx="68">
                  <c:v>5.6</c:v>
                </c:pt>
                <c:pt idx="69">
                  <c:v>5.5</c:v>
                </c:pt>
                <c:pt idx="70">
                  <c:v>5.6</c:v>
                </c:pt>
                <c:pt idx="71">
                  <c:v>5.6</c:v>
                </c:pt>
                <c:pt idx="72">
                  <c:v>5.6</c:v>
                </c:pt>
                <c:pt idx="73">
                  <c:v>5.5</c:v>
                </c:pt>
                <c:pt idx="74">
                  <c:v>5.5</c:v>
                </c:pt>
                <c:pt idx="75">
                  <c:v>5.6</c:v>
                </c:pt>
                <c:pt idx="76">
                  <c:v>5.6</c:v>
                </c:pt>
                <c:pt idx="77">
                  <c:v>5.3</c:v>
                </c:pt>
                <c:pt idx="78">
                  <c:v>5.5</c:v>
                </c:pt>
                <c:pt idx="79">
                  <c:v>5.0999999999999996</c:v>
                </c:pt>
                <c:pt idx="80">
                  <c:v>5.2</c:v>
                </c:pt>
                <c:pt idx="81">
                  <c:v>5.2</c:v>
                </c:pt>
                <c:pt idx="82">
                  <c:v>5.4</c:v>
                </c:pt>
                <c:pt idx="83">
                  <c:v>5.4</c:v>
                </c:pt>
                <c:pt idx="84">
                  <c:v>5.3</c:v>
                </c:pt>
                <c:pt idx="85">
                  <c:v>5.2</c:v>
                </c:pt>
                <c:pt idx="86">
                  <c:v>5.2</c:v>
                </c:pt>
                <c:pt idx="87">
                  <c:v>5.0999999999999996</c:v>
                </c:pt>
                <c:pt idx="88">
                  <c:v>4.9000000000000004</c:v>
                </c:pt>
                <c:pt idx="89">
                  <c:v>5</c:v>
                </c:pt>
                <c:pt idx="90">
                  <c:v>4.9000000000000004</c:v>
                </c:pt>
                <c:pt idx="91">
                  <c:v>4.8</c:v>
                </c:pt>
                <c:pt idx="92">
                  <c:v>4.9000000000000004</c:v>
                </c:pt>
                <c:pt idx="93">
                  <c:v>4.7</c:v>
                </c:pt>
                <c:pt idx="94">
                  <c:v>4.5999999999999996</c:v>
                </c:pt>
                <c:pt idx="95">
                  <c:v>4.7</c:v>
                </c:pt>
                <c:pt idx="96">
                  <c:v>4.5999999999999996</c:v>
                </c:pt>
                <c:pt idx="97">
                  <c:v>4.5999999999999996</c:v>
                </c:pt>
                <c:pt idx="98">
                  <c:v>4.7</c:v>
                </c:pt>
                <c:pt idx="99">
                  <c:v>4.3</c:v>
                </c:pt>
                <c:pt idx="100">
                  <c:v>4.4000000000000004</c:v>
                </c:pt>
                <c:pt idx="101">
                  <c:v>4.5</c:v>
                </c:pt>
                <c:pt idx="102">
                  <c:v>4.5</c:v>
                </c:pt>
                <c:pt idx="103">
                  <c:v>4.5</c:v>
                </c:pt>
                <c:pt idx="104">
                  <c:v>4.5999999999999996</c:v>
                </c:pt>
                <c:pt idx="105">
                  <c:v>4.5</c:v>
                </c:pt>
                <c:pt idx="106">
                  <c:v>4.4000000000000004</c:v>
                </c:pt>
                <c:pt idx="107">
                  <c:v>4.4000000000000004</c:v>
                </c:pt>
                <c:pt idx="108">
                  <c:v>4.3</c:v>
                </c:pt>
                <c:pt idx="109">
                  <c:v>4.4000000000000004</c:v>
                </c:pt>
                <c:pt idx="110">
                  <c:v>4.2</c:v>
                </c:pt>
                <c:pt idx="111">
                  <c:v>4.3</c:v>
                </c:pt>
                <c:pt idx="112">
                  <c:v>4.2</c:v>
                </c:pt>
                <c:pt idx="113">
                  <c:v>4.3</c:v>
                </c:pt>
                <c:pt idx="114">
                  <c:v>4.3</c:v>
                </c:pt>
                <c:pt idx="115">
                  <c:v>4.2</c:v>
                </c:pt>
                <c:pt idx="116">
                  <c:v>4.2</c:v>
                </c:pt>
                <c:pt idx="117">
                  <c:v>4.0999999999999996</c:v>
                </c:pt>
                <c:pt idx="118">
                  <c:v>4.0999999999999996</c:v>
                </c:pt>
                <c:pt idx="119">
                  <c:v>4</c:v>
                </c:pt>
                <c:pt idx="120">
                  <c:v>4</c:v>
                </c:pt>
                <c:pt idx="121">
                  <c:v>4.0999999999999996</c:v>
                </c:pt>
                <c:pt idx="122">
                  <c:v>4</c:v>
                </c:pt>
                <c:pt idx="123">
                  <c:v>3.8</c:v>
                </c:pt>
                <c:pt idx="124">
                  <c:v>4</c:v>
                </c:pt>
                <c:pt idx="125">
                  <c:v>4</c:v>
                </c:pt>
                <c:pt idx="126">
                  <c:v>4</c:v>
                </c:pt>
                <c:pt idx="127">
                  <c:v>4.0999999999999996</c:v>
                </c:pt>
                <c:pt idx="128">
                  <c:v>3.9</c:v>
                </c:pt>
                <c:pt idx="129">
                  <c:v>3.9</c:v>
                </c:pt>
                <c:pt idx="130">
                  <c:v>3.9</c:v>
                </c:pt>
                <c:pt idx="131">
                  <c:v>3.9</c:v>
                </c:pt>
                <c:pt idx="132">
                  <c:v>4.2</c:v>
                </c:pt>
                <c:pt idx="133">
                  <c:v>4.2</c:v>
                </c:pt>
                <c:pt idx="134">
                  <c:v>4.3</c:v>
                </c:pt>
                <c:pt idx="135">
                  <c:v>4.4000000000000004</c:v>
                </c:pt>
                <c:pt idx="136">
                  <c:v>4.3</c:v>
                </c:pt>
                <c:pt idx="137">
                  <c:v>4.5</c:v>
                </c:pt>
                <c:pt idx="138">
                  <c:v>4.5999999999999996</c:v>
                </c:pt>
                <c:pt idx="139">
                  <c:v>4.9000000000000004</c:v>
                </c:pt>
                <c:pt idx="140">
                  <c:v>5</c:v>
                </c:pt>
                <c:pt idx="141">
                  <c:v>5.3</c:v>
                </c:pt>
                <c:pt idx="142">
                  <c:v>5.5</c:v>
                </c:pt>
                <c:pt idx="143">
                  <c:v>5.7</c:v>
                </c:pt>
                <c:pt idx="144">
                  <c:v>5.7</c:v>
                </c:pt>
                <c:pt idx="145">
                  <c:v>5.7</c:v>
                </c:pt>
                <c:pt idx="146">
                  <c:v>5.7</c:v>
                </c:pt>
                <c:pt idx="147">
                  <c:v>5.9</c:v>
                </c:pt>
                <c:pt idx="148">
                  <c:v>5.8</c:v>
                </c:pt>
                <c:pt idx="149">
                  <c:v>5.8</c:v>
                </c:pt>
                <c:pt idx="150">
                  <c:v>5.8</c:v>
                </c:pt>
                <c:pt idx="151">
                  <c:v>5.7</c:v>
                </c:pt>
                <c:pt idx="152">
                  <c:v>5.7</c:v>
                </c:pt>
                <c:pt idx="153">
                  <c:v>5.7</c:v>
                </c:pt>
                <c:pt idx="154">
                  <c:v>5.9</c:v>
                </c:pt>
                <c:pt idx="155">
                  <c:v>6</c:v>
                </c:pt>
                <c:pt idx="156">
                  <c:v>5.8</c:v>
                </c:pt>
                <c:pt idx="157">
                  <c:v>5.9</c:v>
                </c:pt>
                <c:pt idx="158">
                  <c:v>5.9</c:v>
                </c:pt>
                <c:pt idx="159">
                  <c:v>6</c:v>
                </c:pt>
                <c:pt idx="160">
                  <c:v>6.1</c:v>
                </c:pt>
                <c:pt idx="161">
                  <c:v>6.3</c:v>
                </c:pt>
                <c:pt idx="162">
                  <c:v>6.2</c:v>
                </c:pt>
                <c:pt idx="163">
                  <c:v>6.1</c:v>
                </c:pt>
                <c:pt idx="164">
                  <c:v>6.1</c:v>
                </c:pt>
                <c:pt idx="165">
                  <c:v>6</c:v>
                </c:pt>
                <c:pt idx="166">
                  <c:v>5.8</c:v>
                </c:pt>
                <c:pt idx="167">
                  <c:v>5.7</c:v>
                </c:pt>
                <c:pt idx="168">
                  <c:v>5.7</c:v>
                </c:pt>
                <c:pt idx="169">
                  <c:v>5.6</c:v>
                </c:pt>
                <c:pt idx="170">
                  <c:v>5.8</c:v>
                </c:pt>
                <c:pt idx="171">
                  <c:v>5.6</c:v>
                </c:pt>
                <c:pt idx="172">
                  <c:v>5.6</c:v>
                </c:pt>
                <c:pt idx="173">
                  <c:v>5.6</c:v>
                </c:pt>
                <c:pt idx="174">
                  <c:v>5.5</c:v>
                </c:pt>
                <c:pt idx="175">
                  <c:v>5.4</c:v>
                </c:pt>
                <c:pt idx="176">
                  <c:v>5.4</c:v>
                </c:pt>
                <c:pt idx="177">
                  <c:v>5.5</c:v>
                </c:pt>
                <c:pt idx="178">
                  <c:v>5.4</c:v>
                </c:pt>
                <c:pt idx="179">
                  <c:v>5.4</c:v>
                </c:pt>
                <c:pt idx="180">
                  <c:v>5.3</c:v>
                </c:pt>
                <c:pt idx="181">
                  <c:v>5.4</c:v>
                </c:pt>
                <c:pt idx="182">
                  <c:v>5.2</c:v>
                </c:pt>
                <c:pt idx="183">
                  <c:v>5.2</c:v>
                </c:pt>
                <c:pt idx="184">
                  <c:v>5.0999999999999996</c:v>
                </c:pt>
                <c:pt idx="185">
                  <c:v>5</c:v>
                </c:pt>
                <c:pt idx="186">
                  <c:v>5</c:v>
                </c:pt>
                <c:pt idx="187">
                  <c:v>4.9000000000000004</c:v>
                </c:pt>
                <c:pt idx="188">
                  <c:v>5</c:v>
                </c:pt>
                <c:pt idx="189">
                  <c:v>5</c:v>
                </c:pt>
                <c:pt idx="190">
                  <c:v>5</c:v>
                </c:pt>
                <c:pt idx="191">
                  <c:v>4.9000000000000004</c:v>
                </c:pt>
                <c:pt idx="192">
                  <c:v>4.7</c:v>
                </c:pt>
                <c:pt idx="193">
                  <c:v>4.8</c:v>
                </c:pt>
                <c:pt idx="194">
                  <c:v>4.7</c:v>
                </c:pt>
                <c:pt idx="195">
                  <c:v>4.7</c:v>
                </c:pt>
                <c:pt idx="196">
                  <c:v>4.5999999999999996</c:v>
                </c:pt>
                <c:pt idx="197">
                  <c:v>4.5999999999999996</c:v>
                </c:pt>
                <c:pt idx="198">
                  <c:v>4.7</c:v>
                </c:pt>
                <c:pt idx="199">
                  <c:v>4.7</c:v>
                </c:pt>
                <c:pt idx="200">
                  <c:v>4.5</c:v>
                </c:pt>
                <c:pt idx="201">
                  <c:v>4.4000000000000004</c:v>
                </c:pt>
                <c:pt idx="202">
                  <c:v>4.5</c:v>
                </c:pt>
                <c:pt idx="203">
                  <c:v>4.4000000000000004</c:v>
                </c:pt>
                <c:pt idx="204">
                  <c:v>4.5999999999999996</c:v>
                </c:pt>
                <c:pt idx="205">
                  <c:v>4.5</c:v>
                </c:pt>
                <c:pt idx="206">
                  <c:v>4.4000000000000004</c:v>
                </c:pt>
                <c:pt idx="207">
                  <c:v>4.5</c:v>
                </c:pt>
                <c:pt idx="208">
                  <c:v>4.4000000000000004</c:v>
                </c:pt>
                <c:pt idx="209">
                  <c:v>4.5999999999999996</c:v>
                </c:pt>
                <c:pt idx="210">
                  <c:v>4.7</c:v>
                </c:pt>
                <c:pt idx="211">
                  <c:v>4.5999999999999996</c:v>
                </c:pt>
                <c:pt idx="212">
                  <c:v>4.7</c:v>
                </c:pt>
                <c:pt idx="213">
                  <c:v>4.7</c:v>
                </c:pt>
                <c:pt idx="214">
                  <c:v>4.7</c:v>
                </c:pt>
                <c:pt idx="215">
                  <c:v>5</c:v>
                </c:pt>
                <c:pt idx="216">
                  <c:v>5</c:v>
                </c:pt>
                <c:pt idx="217">
                  <c:v>4.9000000000000004</c:v>
                </c:pt>
                <c:pt idx="218">
                  <c:v>5.0999999999999996</c:v>
                </c:pt>
                <c:pt idx="219">
                  <c:v>5</c:v>
                </c:pt>
                <c:pt idx="220">
                  <c:v>5.4</c:v>
                </c:pt>
                <c:pt idx="221">
                  <c:v>5.6</c:v>
                </c:pt>
                <c:pt idx="222">
                  <c:v>5.8</c:v>
                </c:pt>
                <c:pt idx="223">
                  <c:v>6.1</c:v>
                </c:pt>
                <c:pt idx="224">
                  <c:v>6.1</c:v>
                </c:pt>
                <c:pt idx="225">
                  <c:v>6.5</c:v>
                </c:pt>
                <c:pt idx="226">
                  <c:v>6.8</c:v>
                </c:pt>
                <c:pt idx="227">
                  <c:v>7.3</c:v>
                </c:pt>
                <c:pt idx="228">
                  <c:v>7.8</c:v>
                </c:pt>
                <c:pt idx="229">
                  <c:v>8.3000000000000007</c:v>
                </c:pt>
                <c:pt idx="230">
                  <c:v>8.6999999999999993</c:v>
                </c:pt>
                <c:pt idx="231">
                  <c:v>9</c:v>
                </c:pt>
                <c:pt idx="232">
                  <c:v>9.4</c:v>
                </c:pt>
                <c:pt idx="233">
                  <c:v>9.5</c:v>
                </c:pt>
                <c:pt idx="234">
                  <c:v>9.5</c:v>
                </c:pt>
                <c:pt idx="235">
                  <c:v>9.6</c:v>
                </c:pt>
                <c:pt idx="236">
                  <c:v>9.8000000000000007</c:v>
                </c:pt>
                <c:pt idx="237">
                  <c:v>10</c:v>
                </c:pt>
                <c:pt idx="238">
                  <c:v>9.9</c:v>
                </c:pt>
                <c:pt idx="239">
                  <c:v>9.9</c:v>
                </c:pt>
                <c:pt idx="240">
                  <c:v>9.8000000000000007</c:v>
                </c:pt>
                <c:pt idx="241">
                  <c:v>9.8000000000000007</c:v>
                </c:pt>
                <c:pt idx="242">
                  <c:v>9.9</c:v>
                </c:pt>
                <c:pt idx="243">
                  <c:v>9.9</c:v>
                </c:pt>
                <c:pt idx="244">
                  <c:v>9.6</c:v>
                </c:pt>
                <c:pt idx="245">
                  <c:v>9.4</c:v>
                </c:pt>
                <c:pt idx="246">
                  <c:v>9.4</c:v>
                </c:pt>
                <c:pt idx="247">
                  <c:v>9.5</c:v>
                </c:pt>
                <c:pt idx="248">
                  <c:v>9.5</c:v>
                </c:pt>
                <c:pt idx="249">
                  <c:v>9.4</c:v>
                </c:pt>
                <c:pt idx="250">
                  <c:v>9.8000000000000007</c:v>
                </c:pt>
                <c:pt idx="251">
                  <c:v>9.3000000000000007</c:v>
                </c:pt>
                <c:pt idx="252">
                  <c:v>9.1</c:v>
                </c:pt>
                <c:pt idx="253">
                  <c:v>9</c:v>
                </c:pt>
                <c:pt idx="254">
                  <c:v>9</c:v>
                </c:pt>
                <c:pt idx="255">
                  <c:v>9.1</c:v>
                </c:pt>
                <c:pt idx="256">
                  <c:v>9</c:v>
                </c:pt>
                <c:pt idx="257">
                  <c:v>9.1</c:v>
                </c:pt>
                <c:pt idx="258">
                  <c:v>9</c:v>
                </c:pt>
                <c:pt idx="259">
                  <c:v>9</c:v>
                </c:pt>
                <c:pt idx="260">
                  <c:v>9</c:v>
                </c:pt>
                <c:pt idx="261">
                  <c:v>8.8000000000000007</c:v>
                </c:pt>
                <c:pt idx="262">
                  <c:v>8.6</c:v>
                </c:pt>
                <c:pt idx="263">
                  <c:v>8.5</c:v>
                </c:pt>
                <c:pt idx="264">
                  <c:v>8.3000000000000007</c:v>
                </c:pt>
                <c:pt idx="265">
                  <c:v>8.3000000000000007</c:v>
                </c:pt>
                <c:pt idx="266">
                  <c:v>8.1999999999999993</c:v>
                </c:pt>
                <c:pt idx="267">
                  <c:v>8.1999999999999993</c:v>
                </c:pt>
                <c:pt idx="268">
                  <c:v>8.1999999999999993</c:v>
                </c:pt>
                <c:pt idx="269">
                  <c:v>8.1999999999999993</c:v>
                </c:pt>
                <c:pt idx="270">
                  <c:v>8.1999999999999993</c:v>
                </c:pt>
                <c:pt idx="271">
                  <c:v>8.1</c:v>
                </c:pt>
                <c:pt idx="272">
                  <c:v>7.8</c:v>
                </c:pt>
                <c:pt idx="273">
                  <c:v>7.8</c:v>
                </c:pt>
                <c:pt idx="274">
                  <c:v>7.7</c:v>
                </c:pt>
                <c:pt idx="275">
                  <c:v>7.9</c:v>
                </c:pt>
                <c:pt idx="276">
                  <c:v>8</c:v>
                </c:pt>
                <c:pt idx="277">
                  <c:v>7.7</c:v>
                </c:pt>
                <c:pt idx="278">
                  <c:v>7.5</c:v>
                </c:pt>
                <c:pt idx="279">
                  <c:v>7.6</c:v>
                </c:pt>
                <c:pt idx="280">
                  <c:v>7.5</c:v>
                </c:pt>
                <c:pt idx="281">
                  <c:v>7.5</c:v>
                </c:pt>
                <c:pt idx="282">
                  <c:v>7.3</c:v>
                </c:pt>
                <c:pt idx="283">
                  <c:v>7.2</c:v>
                </c:pt>
                <c:pt idx="284">
                  <c:v>7.2</c:v>
                </c:pt>
                <c:pt idx="285">
                  <c:v>7.2</c:v>
                </c:pt>
                <c:pt idx="286">
                  <c:v>6.9</c:v>
                </c:pt>
                <c:pt idx="287">
                  <c:v>6.7</c:v>
                </c:pt>
                <c:pt idx="288">
                  <c:v>6.6</c:v>
                </c:pt>
                <c:pt idx="289">
                  <c:v>6.7</c:v>
                </c:pt>
                <c:pt idx="290">
                  <c:v>6.7</c:v>
                </c:pt>
                <c:pt idx="291">
                  <c:v>6.2</c:v>
                </c:pt>
                <c:pt idx="292">
                  <c:v>6.3</c:v>
                </c:pt>
                <c:pt idx="293">
                  <c:v>6.1</c:v>
                </c:pt>
                <c:pt idx="294">
                  <c:v>6.2</c:v>
                </c:pt>
                <c:pt idx="295">
                  <c:v>6.1</c:v>
                </c:pt>
                <c:pt idx="296">
                  <c:v>5.9</c:v>
                </c:pt>
                <c:pt idx="297">
                  <c:v>5.7</c:v>
                </c:pt>
                <c:pt idx="298">
                  <c:v>5.8</c:v>
                </c:pt>
                <c:pt idx="299">
                  <c:v>5.6</c:v>
                </c:pt>
                <c:pt idx="300">
                  <c:v>5.7</c:v>
                </c:pt>
                <c:pt idx="301">
                  <c:v>5.5</c:v>
                </c:pt>
                <c:pt idx="302">
                  <c:v>5.4</c:v>
                </c:pt>
                <c:pt idx="303">
                  <c:v>5.4</c:v>
                </c:pt>
                <c:pt idx="304">
                  <c:v>5.6</c:v>
                </c:pt>
                <c:pt idx="305">
                  <c:v>5.3</c:v>
                </c:pt>
                <c:pt idx="306">
                  <c:v>5.2</c:v>
                </c:pt>
                <c:pt idx="307">
                  <c:v>5.0999999999999996</c:v>
                </c:pt>
                <c:pt idx="308">
                  <c:v>5</c:v>
                </c:pt>
                <c:pt idx="309">
                  <c:v>5</c:v>
                </c:pt>
                <c:pt idx="310">
                  <c:v>5.0999999999999996</c:v>
                </c:pt>
                <c:pt idx="311">
                  <c:v>5</c:v>
                </c:pt>
                <c:pt idx="312">
                  <c:v>4.8</c:v>
                </c:pt>
                <c:pt idx="313">
                  <c:v>4.9000000000000004</c:v>
                </c:pt>
                <c:pt idx="314">
                  <c:v>5</c:v>
                </c:pt>
                <c:pt idx="315">
                  <c:v>5.0999999999999996</c:v>
                </c:pt>
                <c:pt idx="316">
                  <c:v>4.8</c:v>
                </c:pt>
                <c:pt idx="317">
                  <c:v>4.9000000000000004</c:v>
                </c:pt>
                <c:pt idx="318">
                  <c:v>4.8</c:v>
                </c:pt>
                <c:pt idx="319">
                  <c:v>4.9000000000000004</c:v>
                </c:pt>
                <c:pt idx="320">
                  <c:v>5</c:v>
                </c:pt>
                <c:pt idx="321">
                  <c:v>4.9000000000000004</c:v>
                </c:pt>
                <c:pt idx="322">
                  <c:v>4.7</c:v>
                </c:pt>
                <c:pt idx="323">
                  <c:v>4.7</c:v>
                </c:pt>
                <c:pt idx="324">
                  <c:v>4.7</c:v>
                </c:pt>
                <c:pt idx="325">
                  <c:v>4.5999999999999996</c:v>
                </c:pt>
                <c:pt idx="326">
                  <c:v>4.4000000000000004</c:v>
                </c:pt>
                <c:pt idx="327">
                  <c:v>4.5</c:v>
                </c:pt>
                <c:pt idx="328">
                  <c:v>4.4000000000000004</c:v>
                </c:pt>
                <c:pt idx="329">
                  <c:v>4.3</c:v>
                </c:pt>
                <c:pt idx="330">
                  <c:v>4.3</c:v>
                </c:pt>
                <c:pt idx="331">
                  <c:v>4.4000000000000004</c:v>
                </c:pt>
                <c:pt idx="332">
                  <c:v>4.2</c:v>
                </c:pt>
                <c:pt idx="333">
                  <c:v>4.0999999999999996</c:v>
                </c:pt>
                <c:pt idx="334">
                  <c:v>4.2</c:v>
                </c:pt>
                <c:pt idx="335">
                  <c:v>4.0999999999999996</c:v>
                </c:pt>
                <c:pt idx="336">
                  <c:v>4</c:v>
                </c:pt>
                <c:pt idx="337">
                  <c:v>4.0999999999999996</c:v>
                </c:pt>
                <c:pt idx="338">
                  <c:v>4</c:v>
                </c:pt>
                <c:pt idx="339">
                  <c:v>4</c:v>
                </c:pt>
                <c:pt idx="340">
                  <c:v>3.8</c:v>
                </c:pt>
                <c:pt idx="341">
                  <c:v>4</c:v>
                </c:pt>
                <c:pt idx="342">
                  <c:v>3.8</c:v>
                </c:pt>
                <c:pt idx="343">
                  <c:v>3.8</c:v>
                </c:pt>
                <c:pt idx="344">
                  <c:v>3.7</c:v>
                </c:pt>
                <c:pt idx="345">
                  <c:v>3.8</c:v>
                </c:pt>
                <c:pt idx="346">
                  <c:v>3.8</c:v>
                </c:pt>
                <c:pt idx="347">
                  <c:v>3.9</c:v>
                </c:pt>
                <c:pt idx="348">
                  <c:v>4</c:v>
                </c:pt>
                <c:pt idx="349">
                  <c:v>3.8</c:v>
                </c:pt>
                <c:pt idx="350">
                  <c:v>3.8</c:v>
                </c:pt>
                <c:pt idx="351">
                  <c:v>3.7</c:v>
                </c:pt>
                <c:pt idx="352">
                  <c:v>3.7</c:v>
                </c:pt>
                <c:pt idx="353">
                  <c:v>3.6</c:v>
                </c:pt>
                <c:pt idx="354">
                  <c:v>3.6</c:v>
                </c:pt>
                <c:pt idx="355">
                  <c:v>3.7</c:v>
                </c:pt>
                <c:pt idx="356">
                  <c:v>3.5</c:v>
                </c:pt>
                <c:pt idx="357">
                  <c:v>3.6</c:v>
                </c:pt>
                <c:pt idx="358">
                  <c:v>3.6</c:v>
                </c:pt>
                <c:pt idx="359">
                  <c:v>3.6</c:v>
                </c:pt>
                <c:pt idx="360">
                  <c:v>3.5</c:v>
                </c:pt>
                <c:pt idx="361">
                  <c:v>3.5</c:v>
                </c:pt>
                <c:pt idx="362">
                  <c:v>4.4000000000000004</c:v>
                </c:pt>
                <c:pt idx="363">
                  <c:v>14.8</c:v>
                </c:pt>
                <c:pt idx="364">
                  <c:v>13.3</c:v>
                </c:pt>
                <c:pt idx="365">
                  <c:v>11.1</c:v>
                </c:pt>
                <c:pt idx="366">
                  <c:v>10.199999999999999</c:v>
                </c:pt>
                <c:pt idx="367">
                  <c:v>8.4</c:v>
                </c:pt>
                <c:pt idx="368">
                  <c:v>7.8</c:v>
                </c:pt>
                <c:pt idx="369">
                  <c:v>6.9</c:v>
                </c:pt>
                <c:pt idx="370">
                  <c:v>6.7</c:v>
                </c:pt>
                <c:pt idx="371">
                  <c:v>6.7</c:v>
                </c:pt>
                <c:pt idx="372">
                  <c:v>6.3</c:v>
                </c:pt>
                <c:pt idx="373">
                  <c:v>6.2</c:v>
                </c:pt>
                <c:pt idx="374">
                  <c:v>6</c:v>
                </c:pt>
                <c:pt idx="375">
                  <c:v>6.1</c:v>
                </c:pt>
                <c:pt idx="376">
                  <c:v>5.8</c:v>
                </c:pt>
                <c:pt idx="377">
                  <c:v>5.9</c:v>
                </c:pt>
                <c:pt idx="378">
                  <c:v>5.4</c:v>
                </c:pt>
                <c:pt idx="379">
                  <c:v>5.2</c:v>
                </c:pt>
              </c:numCache>
            </c:numRef>
          </c:val>
          <c:smooth val="0"/>
          <c:extLst>
            <c:ext xmlns:c16="http://schemas.microsoft.com/office/drawing/2014/chart" uri="{C3380CC4-5D6E-409C-BE32-E72D297353CC}">
              <c16:uniqueId val="{00000003-D7BE-4141-8AAA-CA677D868471}"/>
            </c:ext>
          </c:extLst>
        </c:ser>
        <c:dLbls>
          <c:showLegendKey val="0"/>
          <c:showVal val="0"/>
          <c:showCatName val="0"/>
          <c:showSerName val="0"/>
          <c:showPercent val="0"/>
          <c:showBubbleSize val="0"/>
        </c:dLbls>
        <c:marker val="1"/>
        <c:smooth val="0"/>
        <c:axId val="474346543"/>
        <c:axId val="474351119"/>
      </c:lineChart>
      <c:dateAx>
        <c:axId val="4743465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r>
                  <a:rPr lang="en-US" baseline="0"/>
                  <a:t> (months)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351119"/>
        <c:crosses val="autoZero"/>
        <c:auto val="1"/>
        <c:lblOffset val="100"/>
        <c:baseTimeUnit val="months"/>
      </c:dateAx>
      <c:valAx>
        <c:axId val="474351119"/>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Unemployment</a:t>
                </a:r>
                <a:r>
                  <a:rPr lang="en-US" baseline="0"/>
                  <a:t> Rat</a:t>
                </a:r>
                <a:r>
                  <a:rPr lang="en-US"/>
                  <a:t>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346543"/>
        <c:crosses val="autoZero"/>
        <c:crossBetween val="between"/>
      </c:valAx>
      <c:spPr>
        <a:noFill/>
        <a:ln>
          <a:noFill/>
        </a:ln>
        <a:effectLst/>
      </c:spPr>
    </c:plotArea>
    <c:legend>
      <c:legendPos val="b"/>
      <c:layout>
        <c:manualLayout>
          <c:xMode val="edge"/>
          <c:yMode val="edge"/>
          <c:x val="9.1978963884127046E-2"/>
          <c:y val="0.87348228530257244"/>
          <c:w val="0.83572207533098952"/>
          <c:h val="6.30256512053640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of Population Over 25 with a Bachelor's Degree</a:t>
            </a:r>
            <a:r>
              <a:rPr lang="en-US" baseline="0"/>
              <a:t> or Higher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Education!$B$6</c:f>
              <c:strCache>
                <c:ptCount val="1"/>
                <c:pt idx="0">
                  <c:v>Chippewa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Education!$A$7:$A$9</c:f>
              <c:numCache>
                <c:formatCode>General</c:formatCode>
                <c:ptCount val="3"/>
                <c:pt idx="0">
                  <c:v>2000</c:v>
                </c:pt>
                <c:pt idx="1">
                  <c:v>2010</c:v>
                </c:pt>
                <c:pt idx="2">
                  <c:v>2019</c:v>
                </c:pt>
              </c:numCache>
            </c:numRef>
          </c:xVal>
          <c:yVal>
            <c:numRef>
              <c:f>Education!$B$7:$B$9</c:f>
              <c:numCache>
                <c:formatCode>0.0%</c:formatCode>
                <c:ptCount val="3"/>
                <c:pt idx="0">
                  <c:v>0.15</c:v>
                </c:pt>
                <c:pt idx="1">
                  <c:v>0.18</c:v>
                </c:pt>
                <c:pt idx="2">
                  <c:v>0.21299999999999999</c:v>
                </c:pt>
              </c:numCache>
            </c:numRef>
          </c:yVal>
          <c:smooth val="0"/>
          <c:extLst>
            <c:ext xmlns:c16="http://schemas.microsoft.com/office/drawing/2014/chart" uri="{C3380CC4-5D6E-409C-BE32-E72D297353CC}">
              <c16:uniqueId val="{00000000-2556-439E-B1E8-CA11E71DDF75}"/>
            </c:ext>
          </c:extLst>
        </c:ser>
        <c:ser>
          <c:idx val="1"/>
          <c:order val="1"/>
          <c:tx>
            <c:strRef>
              <c:f>Education!$C$6</c:f>
              <c:strCache>
                <c:ptCount val="1"/>
                <c:pt idx="0">
                  <c:v>Michigan</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Education!$A$7:$A$9</c:f>
              <c:numCache>
                <c:formatCode>General</c:formatCode>
                <c:ptCount val="3"/>
                <c:pt idx="0">
                  <c:v>2000</c:v>
                </c:pt>
                <c:pt idx="1">
                  <c:v>2010</c:v>
                </c:pt>
                <c:pt idx="2">
                  <c:v>2019</c:v>
                </c:pt>
              </c:numCache>
            </c:numRef>
          </c:xVal>
          <c:yVal>
            <c:numRef>
              <c:f>Education!$C$7:$C$9</c:f>
              <c:numCache>
                <c:formatCode>0.0%</c:formatCode>
                <c:ptCount val="3"/>
                <c:pt idx="0">
                  <c:v>0.218</c:v>
                </c:pt>
                <c:pt idx="1">
                  <c:v>0.25</c:v>
                </c:pt>
                <c:pt idx="2">
                  <c:v>0.29099999999999998</c:v>
                </c:pt>
              </c:numCache>
            </c:numRef>
          </c:yVal>
          <c:smooth val="0"/>
          <c:extLst>
            <c:ext xmlns:c16="http://schemas.microsoft.com/office/drawing/2014/chart" uri="{C3380CC4-5D6E-409C-BE32-E72D297353CC}">
              <c16:uniqueId val="{00000001-2556-439E-B1E8-CA11E71DDF75}"/>
            </c:ext>
          </c:extLst>
        </c:ser>
        <c:ser>
          <c:idx val="2"/>
          <c:order val="2"/>
          <c:tx>
            <c:strRef>
              <c:f>Education!$D$6</c:f>
              <c:strCache>
                <c:ptCount val="1"/>
                <c:pt idx="0">
                  <c:v>US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Education!$A$7:$A$9</c:f>
              <c:numCache>
                <c:formatCode>General</c:formatCode>
                <c:ptCount val="3"/>
                <c:pt idx="0">
                  <c:v>2000</c:v>
                </c:pt>
                <c:pt idx="1">
                  <c:v>2010</c:v>
                </c:pt>
                <c:pt idx="2">
                  <c:v>2019</c:v>
                </c:pt>
              </c:numCache>
            </c:numRef>
          </c:xVal>
          <c:yVal>
            <c:numRef>
              <c:f>Education!$D$7:$D$9</c:f>
              <c:numCache>
                <c:formatCode>0.0%</c:formatCode>
                <c:ptCount val="3"/>
                <c:pt idx="0">
                  <c:v>0.24399999999999999</c:v>
                </c:pt>
                <c:pt idx="1">
                  <c:v>0.27900000000000003</c:v>
                </c:pt>
                <c:pt idx="2">
                  <c:v>0.32200000000000001</c:v>
                </c:pt>
              </c:numCache>
            </c:numRef>
          </c:yVal>
          <c:smooth val="0"/>
          <c:extLst>
            <c:ext xmlns:c16="http://schemas.microsoft.com/office/drawing/2014/chart" uri="{C3380CC4-5D6E-409C-BE32-E72D297353CC}">
              <c16:uniqueId val="{00000002-2556-439E-B1E8-CA11E71DDF75}"/>
            </c:ext>
          </c:extLst>
        </c:ser>
        <c:dLbls>
          <c:showLegendKey val="0"/>
          <c:showVal val="0"/>
          <c:showCatName val="0"/>
          <c:showSerName val="0"/>
          <c:showPercent val="0"/>
          <c:showBubbleSize val="0"/>
        </c:dLbls>
        <c:axId val="199446016"/>
        <c:axId val="199441024"/>
      </c:scatterChart>
      <c:valAx>
        <c:axId val="199446016"/>
        <c:scaling>
          <c:orientation val="minMax"/>
          <c:min val="2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441024"/>
        <c:crosses val="autoZero"/>
        <c:crossBetween val="midCat"/>
        <c:majorUnit val="10"/>
      </c:valAx>
      <c:valAx>
        <c:axId val="199441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4460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
            </a:r>
            <a:r>
              <a:rPr lang="en-US" baseline="0"/>
              <a:t> of Population Over 25 Years with a Bachelor Degree or Higher</a:t>
            </a:r>
            <a:endParaRPr lang="en-US"/>
          </a:p>
        </c:rich>
      </c:tx>
      <c:layout>
        <c:manualLayout>
          <c:xMode val="edge"/>
          <c:yMode val="edge"/>
          <c:x val="0.25154695429678114"/>
          <c:y val="2.55999956997382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Education!$V$1:$V$32</c:f>
              <c:strCache>
                <c:ptCount val="32"/>
                <c:pt idx="0">
                  <c:v>Chippewa County, Michigan</c:v>
                </c:pt>
                <c:pt idx="1">
                  <c:v>Van Buren County, Michigan</c:v>
                </c:pt>
                <c:pt idx="2">
                  <c:v>Jackson County, Michigan</c:v>
                </c:pt>
                <c:pt idx="3">
                  <c:v>Allegan County, Michigan</c:v>
                </c:pt>
                <c:pt idx="4">
                  <c:v>Mecosta County, Michigan</c:v>
                </c:pt>
                <c:pt idx="5">
                  <c:v>Mason County, Michigan</c:v>
                </c:pt>
                <c:pt idx="6">
                  <c:v>Mackinac County, Michigan</c:v>
                </c:pt>
                <c:pt idx="7">
                  <c:v>Otsego County, Michigan</c:v>
                </c:pt>
                <c:pt idx="8">
                  <c:v>Wayne County, Michigan</c:v>
                </c:pt>
                <c:pt idx="9">
                  <c:v>Macomb County, Michigan</c:v>
                </c:pt>
                <c:pt idx="10">
                  <c:v>Dickinson County, Michigan</c:v>
                </c:pt>
                <c:pt idx="11">
                  <c:v>Berrien County, Michigan</c:v>
                </c:pt>
                <c:pt idx="12">
                  <c:v>Eaton County, Michigan</c:v>
                </c:pt>
                <c:pt idx="13">
                  <c:v>Antrim County, Michigan</c:v>
                </c:pt>
                <c:pt idx="14">
                  <c:v>Isabella County, Michigan</c:v>
                </c:pt>
                <c:pt idx="15">
                  <c:v>Benzie County, Michigan</c:v>
                </c:pt>
                <c:pt idx="16">
                  <c:v>Charlevoix County, Michigan</c:v>
                </c:pt>
                <c:pt idx="17">
                  <c:v>Keweenaw County, Michigan</c:v>
                </c:pt>
                <c:pt idx="18">
                  <c:v>Clinton County, Michigan</c:v>
                </c:pt>
                <c:pt idx="19">
                  <c:v>Houghton County, Michigan</c:v>
                </c:pt>
                <c:pt idx="20">
                  <c:v>Marquette County, Michigan</c:v>
                </c:pt>
                <c:pt idx="21">
                  <c:v>Emmet County, Michigan</c:v>
                </c:pt>
                <c:pt idx="22">
                  <c:v>Ottawa County, Michigan</c:v>
                </c:pt>
                <c:pt idx="23">
                  <c:v>Midland County, Michigan</c:v>
                </c:pt>
                <c:pt idx="24">
                  <c:v>Livingston County, Michigan</c:v>
                </c:pt>
                <c:pt idx="25">
                  <c:v>Kent County, Michigan</c:v>
                </c:pt>
                <c:pt idx="26">
                  <c:v>Grand Traverse County, Michigan</c:v>
                </c:pt>
                <c:pt idx="27">
                  <c:v>Ingham County, Michigan</c:v>
                </c:pt>
                <c:pt idx="28">
                  <c:v>Kalamazoo County, Michigan</c:v>
                </c:pt>
                <c:pt idx="29">
                  <c:v>Leelanau County, Michigan</c:v>
                </c:pt>
                <c:pt idx="30">
                  <c:v>Oakland County, Michigan</c:v>
                </c:pt>
                <c:pt idx="31">
                  <c:v>Washtenaw County, Michigan</c:v>
                </c:pt>
              </c:strCache>
            </c:strRef>
          </c:cat>
          <c:val>
            <c:numRef>
              <c:f>Education!$W$1:$W$32</c:f>
              <c:numCache>
                <c:formatCode>0%</c:formatCode>
                <c:ptCount val="32"/>
                <c:pt idx="0">
                  <c:v>0.21299999999999999</c:v>
                </c:pt>
                <c:pt idx="1">
                  <c:v>0.218</c:v>
                </c:pt>
                <c:pt idx="2">
                  <c:v>0.222</c:v>
                </c:pt>
                <c:pt idx="3">
                  <c:v>0.22600000000000001</c:v>
                </c:pt>
                <c:pt idx="4">
                  <c:v>0.22700000000000001</c:v>
                </c:pt>
                <c:pt idx="5">
                  <c:v>0.23100000000000001</c:v>
                </c:pt>
                <c:pt idx="6">
                  <c:v>0.23300000000000001</c:v>
                </c:pt>
                <c:pt idx="7">
                  <c:v>0.23599999999999999</c:v>
                </c:pt>
                <c:pt idx="8">
                  <c:v>0.23899999999999999</c:v>
                </c:pt>
                <c:pt idx="9">
                  <c:v>0.249</c:v>
                </c:pt>
                <c:pt idx="10">
                  <c:v>0.25800000000000001</c:v>
                </c:pt>
                <c:pt idx="11">
                  <c:v>0.27800000000000002</c:v>
                </c:pt>
                <c:pt idx="12">
                  <c:v>0.27800000000000002</c:v>
                </c:pt>
                <c:pt idx="13">
                  <c:v>0.28799999999999998</c:v>
                </c:pt>
                <c:pt idx="14">
                  <c:v>0.29099999999999998</c:v>
                </c:pt>
                <c:pt idx="15">
                  <c:v>0.30299999999999999</c:v>
                </c:pt>
                <c:pt idx="16">
                  <c:v>0.311</c:v>
                </c:pt>
                <c:pt idx="17">
                  <c:v>0.32</c:v>
                </c:pt>
                <c:pt idx="18">
                  <c:v>0.32100000000000001</c:v>
                </c:pt>
                <c:pt idx="19">
                  <c:v>0.32600000000000001</c:v>
                </c:pt>
                <c:pt idx="20">
                  <c:v>0.32900000000000001</c:v>
                </c:pt>
                <c:pt idx="21">
                  <c:v>0.33400000000000002</c:v>
                </c:pt>
                <c:pt idx="22">
                  <c:v>0.34100000000000003</c:v>
                </c:pt>
                <c:pt idx="23">
                  <c:v>0.35199999999999998</c:v>
                </c:pt>
                <c:pt idx="24">
                  <c:v>0.35399999999999998</c:v>
                </c:pt>
                <c:pt idx="25">
                  <c:v>0.35699999999999998</c:v>
                </c:pt>
                <c:pt idx="26">
                  <c:v>0.36</c:v>
                </c:pt>
                <c:pt idx="27">
                  <c:v>0.38900000000000001</c:v>
                </c:pt>
                <c:pt idx="28">
                  <c:v>0.38900000000000001</c:v>
                </c:pt>
                <c:pt idx="29">
                  <c:v>0.44700000000000001</c:v>
                </c:pt>
                <c:pt idx="30">
                  <c:v>0.47199999999999998</c:v>
                </c:pt>
                <c:pt idx="31">
                  <c:v>0.55900000000000005</c:v>
                </c:pt>
              </c:numCache>
            </c:numRef>
          </c:val>
          <c:extLst>
            <c:ext xmlns:c16="http://schemas.microsoft.com/office/drawing/2014/chart" uri="{C3380CC4-5D6E-409C-BE32-E72D297353CC}">
              <c16:uniqueId val="{00000000-20FA-457B-822F-4F4BF5BC54A6}"/>
            </c:ext>
          </c:extLst>
        </c:ser>
        <c:dLbls>
          <c:showLegendKey val="0"/>
          <c:showVal val="0"/>
          <c:showCatName val="0"/>
          <c:showSerName val="0"/>
          <c:showPercent val="0"/>
          <c:showBubbleSize val="0"/>
        </c:dLbls>
        <c:gapWidth val="182"/>
        <c:axId val="1868998527"/>
        <c:axId val="1869006015"/>
      </c:barChart>
      <c:catAx>
        <c:axId val="18689985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9006015"/>
        <c:crosses val="autoZero"/>
        <c:auto val="1"/>
        <c:lblAlgn val="ctr"/>
        <c:lblOffset val="100"/>
        <c:noMultiLvlLbl val="0"/>
      </c:catAx>
      <c:valAx>
        <c:axId val="186900601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Population 25 Years and Over with a Bachelor's Degree or More</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8998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
            </a:r>
            <a:r>
              <a:rPr lang="en-US" baseline="0"/>
              <a:t> of Population Over 25 with Bachelor's Degree or Higher by Michigan County, ACS 2019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strRef>
              <c:f>Education!$A$35:$A$117</c:f>
              <c:strCache>
                <c:ptCount val="83"/>
                <c:pt idx="0">
                  <c:v>Washtenaw County, Michigan</c:v>
                </c:pt>
                <c:pt idx="1">
                  <c:v>Oakland County, Michigan</c:v>
                </c:pt>
                <c:pt idx="2">
                  <c:v>Leelanau County, Michigan</c:v>
                </c:pt>
                <c:pt idx="3">
                  <c:v>Ingham County, Michigan</c:v>
                </c:pt>
                <c:pt idx="4">
                  <c:v>Kalamazoo County, Michigan</c:v>
                </c:pt>
                <c:pt idx="5">
                  <c:v>Grand Traverse County, Michigan</c:v>
                </c:pt>
                <c:pt idx="6">
                  <c:v>Kent County, Michigan</c:v>
                </c:pt>
                <c:pt idx="7">
                  <c:v>Livingston County, Michigan</c:v>
                </c:pt>
                <c:pt idx="8">
                  <c:v>Midland County, Michigan</c:v>
                </c:pt>
                <c:pt idx="9">
                  <c:v>Ottawa County, Michigan</c:v>
                </c:pt>
                <c:pt idx="10">
                  <c:v>Emmet County, Michigan</c:v>
                </c:pt>
                <c:pt idx="11">
                  <c:v>Marquette County, Michigan</c:v>
                </c:pt>
                <c:pt idx="12">
                  <c:v>Houghton County, Michigan</c:v>
                </c:pt>
                <c:pt idx="13">
                  <c:v>Clinton County, Michigan</c:v>
                </c:pt>
                <c:pt idx="14">
                  <c:v>Keweenaw County, Michigan</c:v>
                </c:pt>
                <c:pt idx="15">
                  <c:v>Charlevoix County, Michigan</c:v>
                </c:pt>
                <c:pt idx="16">
                  <c:v>Benzie County, Michigan</c:v>
                </c:pt>
                <c:pt idx="17">
                  <c:v>Isabella County, Michigan</c:v>
                </c:pt>
                <c:pt idx="18">
                  <c:v>Antrim County, Michigan</c:v>
                </c:pt>
                <c:pt idx="19">
                  <c:v>Berrien County, Michigan</c:v>
                </c:pt>
                <c:pt idx="20">
                  <c:v>Eaton County, Michigan</c:v>
                </c:pt>
                <c:pt idx="21">
                  <c:v>Dickinson County, Michigan</c:v>
                </c:pt>
                <c:pt idx="22">
                  <c:v>Macomb County, Michigan</c:v>
                </c:pt>
                <c:pt idx="23">
                  <c:v>Wayne County, Michigan</c:v>
                </c:pt>
                <c:pt idx="24">
                  <c:v>Otsego County, Michigan</c:v>
                </c:pt>
                <c:pt idx="25">
                  <c:v>Mackinac County, Michigan</c:v>
                </c:pt>
                <c:pt idx="26">
                  <c:v>Mason County, Michigan</c:v>
                </c:pt>
                <c:pt idx="27">
                  <c:v>Mecosta County, Michigan</c:v>
                </c:pt>
                <c:pt idx="28">
                  <c:v>Allegan County, Michigan</c:v>
                </c:pt>
                <c:pt idx="29">
                  <c:v>Jackson County, Michigan</c:v>
                </c:pt>
                <c:pt idx="30">
                  <c:v>Van Buren County, Michigan</c:v>
                </c:pt>
                <c:pt idx="31">
                  <c:v>Chippewa County, Michigan</c:v>
                </c:pt>
                <c:pt idx="32">
                  <c:v>Genesee County, Michigan</c:v>
                </c:pt>
                <c:pt idx="33">
                  <c:v>Barry County, Michigan</c:v>
                </c:pt>
                <c:pt idx="34">
                  <c:v>Calhoun County, Michigan</c:v>
                </c:pt>
                <c:pt idx="35">
                  <c:v>Delta County, Michigan</c:v>
                </c:pt>
                <c:pt idx="36">
                  <c:v>Lenawee County, Michigan</c:v>
                </c:pt>
                <c:pt idx="37">
                  <c:v>Saginaw County, Michigan</c:v>
                </c:pt>
                <c:pt idx="38">
                  <c:v>Cheboygan County, Michigan</c:v>
                </c:pt>
                <c:pt idx="39">
                  <c:v>Monroe County, Michigan</c:v>
                </c:pt>
                <c:pt idx="40">
                  <c:v>Manistee County, Michigan</c:v>
                </c:pt>
                <c:pt idx="41">
                  <c:v>Muskegon County, Michigan</c:v>
                </c:pt>
                <c:pt idx="42">
                  <c:v>Oceana County, Michigan</c:v>
                </c:pt>
                <c:pt idx="43">
                  <c:v>Crawford County, Michigan</c:v>
                </c:pt>
                <c:pt idx="44">
                  <c:v>Gogebic County, Michigan</c:v>
                </c:pt>
                <c:pt idx="45">
                  <c:v>Bay County, Michigan</c:v>
                </c:pt>
                <c:pt idx="46">
                  <c:v>Cass County, Michigan</c:v>
                </c:pt>
                <c:pt idx="47">
                  <c:v>St. Clair County, Michigan</c:v>
                </c:pt>
                <c:pt idx="48">
                  <c:v>Iron County, Michigan</c:v>
                </c:pt>
                <c:pt idx="49">
                  <c:v>Luce County, Michigan</c:v>
                </c:pt>
                <c:pt idx="50">
                  <c:v>Lapeer County, Michigan</c:v>
                </c:pt>
                <c:pt idx="51">
                  <c:v>Wexford County, Michigan</c:v>
                </c:pt>
                <c:pt idx="52">
                  <c:v>Alpena County, Michigan</c:v>
                </c:pt>
                <c:pt idx="53">
                  <c:v>Presque Isle County, Michigan</c:v>
                </c:pt>
                <c:pt idx="54">
                  <c:v>Alger County, Michigan</c:v>
                </c:pt>
                <c:pt idx="55">
                  <c:v>Hillsdale County, Michigan</c:v>
                </c:pt>
                <c:pt idx="56">
                  <c:v>Shiawassee County, Michigan</c:v>
                </c:pt>
                <c:pt idx="57">
                  <c:v>Alcona County, Michigan</c:v>
                </c:pt>
                <c:pt idx="58">
                  <c:v>Newaygo County, Michigan</c:v>
                </c:pt>
                <c:pt idx="59">
                  <c:v>Ontonagon County, Michigan</c:v>
                </c:pt>
                <c:pt idx="60">
                  <c:v>Ionia County, Michigan</c:v>
                </c:pt>
                <c:pt idx="61">
                  <c:v>Menominee County, Michigan</c:v>
                </c:pt>
                <c:pt idx="62">
                  <c:v>St. Joseph County, Michigan</c:v>
                </c:pt>
                <c:pt idx="63">
                  <c:v>Huron County, Michigan</c:v>
                </c:pt>
                <c:pt idx="64">
                  <c:v>Iosco County, Michigan</c:v>
                </c:pt>
                <c:pt idx="65">
                  <c:v>Baraga County, Michigan</c:v>
                </c:pt>
                <c:pt idx="66">
                  <c:v>Schoolcraft County, Michigan</c:v>
                </c:pt>
                <c:pt idx="67">
                  <c:v>Roscommon County, Michigan</c:v>
                </c:pt>
                <c:pt idx="68">
                  <c:v>Gratiot County, Michigan</c:v>
                </c:pt>
                <c:pt idx="69">
                  <c:v>Branch County, Michigan</c:v>
                </c:pt>
                <c:pt idx="70">
                  <c:v>Osceola County, Michigan</c:v>
                </c:pt>
                <c:pt idx="71">
                  <c:v>Sanilac County, Michigan</c:v>
                </c:pt>
                <c:pt idx="72">
                  <c:v>Missaukee County, Michigan</c:v>
                </c:pt>
                <c:pt idx="73">
                  <c:v>Montmorency County, Michigan</c:v>
                </c:pt>
                <c:pt idx="74">
                  <c:v>Gladwin County, Michigan</c:v>
                </c:pt>
                <c:pt idx="75">
                  <c:v>Tuscola County, Michigan</c:v>
                </c:pt>
                <c:pt idx="76">
                  <c:v>Montcalm County, Michigan</c:v>
                </c:pt>
                <c:pt idx="77">
                  <c:v>Arenac County, Michigan</c:v>
                </c:pt>
                <c:pt idx="78">
                  <c:v>Clare County, Michigan</c:v>
                </c:pt>
                <c:pt idx="79">
                  <c:v>Ogemaw County, Michigan</c:v>
                </c:pt>
                <c:pt idx="80">
                  <c:v>Kalkaska County, Michigan</c:v>
                </c:pt>
                <c:pt idx="81">
                  <c:v>Lake County, Michigan</c:v>
                </c:pt>
                <c:pt idx="82">
                  <c:v>Oscoda County, Michigan</c:v>
                </c:pt>
              </c:strCache>
            </c:strRef>
          </c:xVal>
          <c:yVal>
            <c:numRef>
              <c:f>Education!$B$35:$B$117</c:f>
              <c:numCache>
                <c:formatCode>0.0%</c:formatCode>
                <c:ptCount val="83"/>
                <c:pt idx="0">
                  <c:v>0.55900000000000005</c:v>
                </c:pt>
                <c:pt idx="1">
                  <c:v>0.47199999999999998</c:v>
                </c:pt>
                <c:pt idx="2">
                  <c:v>0.44700000000000001</c:v>
                </c:pt>
                <c:pt idx="3">
                  <c:v>0.38900000000000001</c:v>
                </c:pt>
                <c:pt idx="4">
                  <c:v>0.38900000000000001</c:v>
                </c:pt>
                <c:pt idx="5">
                  <c:v>0.36</c:v>
                </c:pt>
                <c:pt idx="6">
                  <c:v>0.35699999999999998</c:v>
                </c:pt>
                <c:pt idx="7">
                  <c:v>0.35399999999999998</c:v>
                </c:pt>
                <c:pt idx="8">
                  <c:v>0.35199999999999998</c:v>
                </c:pt>
                <c:pt idx="9">
                  <c:v>0.34100000000000003</c:v>
                </c:pt>
                <c:pt idx="10">
                  <c:v>0.33400000000000002</c:v>
                </c:pt>
                <c:pt idx="11">
                  <c:v>0.32900000000000001</c:v>
                </c:pt>
                <c:pt idx="12">
                  <c:v>0.32600000000000001</c:v>
                </c:pt>
                <c:pt idx="13">
                  <c:v>0.32100000000000001</c:v>
                </c:pt>
                <c:pt idx="14">
                  <c:v>0.32</c:v>
                </c:pt>
                <c:pt idx="15">
                  <c:v>0.311</c:v>
                </c:pt>
                <c:pt idx="16">
                  <c:v>0.30299999999999999</c:v>
                </c:pt>
                <c:pt idx="17">
                  <c:v>0.29099999999999998</c:v>
                </c:pt>
                <c:pt idx="18">
                  <c:v>0.28799999999999998</c:v>
                </c:pt>
                <c:pt idx="19">
                  <c:v>0.27800000000000002</c:v>
                </c:pt>
                <c:pt idx="20">
                  <c:v>0.27800000000000002</c:v>
                </c:pt>
                <c:pt idx="21">
                  <c:v>0.25800000000000001</c:v>
                </c:pt>
                <c:pt idx="22">
                  <c:v>0.249</c:v>
                </c:pt>
                <c:pt idx="23">
                  <c:v>0.23899999999999999</c:v>
                </c:pt>
                <c:pt idx="24">
                  <c:v>0.23599999999999999</c:v>
                </c:pt>
                <c:pt idx="25">
                  <c:v>0.23300000000000001</c:v>
                </c:pt>
                <c:pt idx="26">
                  <c:v>0.23100000000000001</c:v>
                </c:pt>
                <c:pt idx="27">
                  <c:v>0.22700000000000001</c:v>
                </c:pt>
                <c:pt idx="28">
                  <c:v>0.22600000000000001</c:v>
                </c:pt>
                <c:pt idx="29">
                  <c:v>0.222</c:v>
                </c:pt>
                <c:pt idx="30">
                  <c:v>0.218</c:v>
                </c:pt>
                <c:pt idx="31">
                  <c:v>0.21299999999999999</c:v>
                </c:pt>
                <c:pt idx="32">
                  <c:v>0.21199999999999999</c:v>
                </c:pt>
                <c:pt idx="33">
                  <c:v>0.21099999999999999</c:v>
                </c:pt>
                <c:pt idx="34">
                  <c:v>0.21</c:v>
                </c:pt>
                <c:pt idx="35">
                  <c:v>0.21</c:v>
                </c:pt>
                <c:pt idx="36">
                  <c:v>0.21</c:v>
                </c:pt>
                <c:pt idx="37">
                  <c:v>0.20899999999999999</c:v>
                </c:pt>
                <c:pt idx="38">
                  <c:v>0.20699999999999999</c:v>
                </c:pt>
                <c:pt idx="39">
                  <c:v>0.20499999999999999</c:v>
                </c:pt>
                <c:pt idx="40">
                  <c:v>0.20300000000000001</c:v>
                </c:pt>
                <c:pt idx="41">
                  <c:v>0.19700000000000001</c:v>
                </c:pt>
                <c:pt idx="42">
                  <c:v>0.19500000000000001</c:v>
                </c:pt>
                <c:pt idx="43">
                  <c:v>0.19400000000000001</c:v>
                </c:pt>
                <c:pt idx="44">
                  <c:v>0.19400000000000001</c:v>
                </c:pt>
                <c:pt idx="45">
                  <c:v>0.193</c:v>
                </c:pt>
                <c:pt idx="46">
                  <c:v>0.192</c:v>
                </c:pt>
                <c:pt idx="47">
                  <c:v>0.186</c:v>
                </c:pt>
                <c:pt idx="48">
                  <c:v>0.185</c:v>
                </c:pt>
                <c:pt idx="49">
                  <c:v>0.184</c:v>
                </c:pt>
                <c:pt idx="50">
                  <c:v>0.183</c:v>
                </c:pt>
                <c:pt idx="51">
                  <c:v>0.182</c:v>
                </c:pt>
                <c:pt idx="52">
                  <c:v>0.18</c:v>
                </c:pt>
                <c:pt idx="53">
                  <c:v>0.17899999999999999</c:v>
                </c:pt>
                <c:pt idx="54">
                  <c:v>0.17399999999999999</c:v>
                </c:pt>
                <c:pt idx="55">
                  <c:v>0.17299999999999999</c:v>
                </c:pt>
                <c:pt idx="56">
                  <c:v>0.17100000000000001</c:v>
                </c:pt>
                <c:pt idx="57">
                  <c:v>0.17</c:v>
                </c:pt>
                <c:pt idx="58">
                  <c:v>0.16600000000000001</c:v>
                </c:pt>
                <c:pt idx="59">
                  <c:v>0.16500000000000001</c:v>
                </c:pt>
                <c:pt idx="60">
                  <c:v>0.16400000000000001</c:v>
                </c:pt>
                <c:pt idx="61">
                  <c:v>0.16300000000000001</c:v>
                </c:pt>
                <c:pt idx="62">
                  <c:v>0.16200000000000001</c:v>
                </c:pt>
                <c:pt idx="63">
                  <c:v>0.16</c:v>
                </c:pt>
                <c:pt idx="64">
                  <c:v>0.159</c:v>
                </c:pt>
                <c:pt idx="65">
                  <c:v>0.158</c:v>
                </c:pt>
                <c:pt idx="66">
                  <c:v>0.156</c:v>
                </c:pt>
                <c:pt idx="67">
                  <c:v>0.155</c:v>
                </c:pt>
                <c:pt idx="68">
                  <c:v>0.154</c:v>
                </c:pt>
                <c:pt idx="69">
                  <c:v>0.14399999999999999</c:v>
                </c:pt>
                <c:pt idx="70">
                  <c:v>0.14199999999999999</c:v>
                </c:pt>
                <c:pt idx="71">
                  <c:v>0.14199999999999999</c:v>
                </c:pt>
                <c:pt idx="72">
                  <c:v>0.14000000000000001</c:v>
                </c:pt>
                <c:pt idx="73">
                  <c:v>0.13700000000000001</c:v>
                </c:pt>
                <c:pt idx="74">
                  <c:v>0.13500000000000001</c:v>
                </c:pt>
                <c:pt idx="75">
                  <c:v>0.13500000000000001</c:v>
                </c:pt>
                <c:pt idx="76">
                  <c:v>0.13300000000000001</c:v>
                </c:pt>
                <c:pt idx="77">
                  <c:v>0.126</c:v>
                </c:pt>
                <c:pt idx="78">
                  <c:v>0.126</c:v>
                </c:pt>
                <c:pt idx="79">
                  <c:v>0.122</c:v>
                </c:pt>
                <c:pt idx="80">
                  <c:v>0.11899999999999999</c:v>
                </c:pt>
                <c:pt idx="81">
                  <c:v>0.11899999999999999</c:v>
                </c:pt>
                <c:pt idx="82">
                  <c:v>0.106</c:v>
                </c:pt>
              </c:numCache>
            </c:numRef>
          </c:yVal>
          <c:smooth val="1"/>
          <c:extLst>
            <c:ext xmlns:c16="http://schemas.microsoft.com/office/drawing/2014/chart" uri="{C3380CC4-5D6E-409C-BE32-E72D297353CC}">
              <c16:uniqueId val="{00000000-2D4E-4713-931C-8BFDB73EF46C}"/>
            </c:ext>
          </c:extLst>
        </c:ser>
        <c:dLbls>
          <c:showLegendKey val="0"/>
          <c:showVal val="0"/>
          <c:showCatName val="0"/>
          <c:showSerName val="0"/>
          <c:showPercent val="0"/>
          <c:showBubbleSize val="0"/>
        </c:dLbls>
        <c:axId val="660668943"/>
        <c:axId val="660671439"/>
      </c:scatterChart>
      <c:valAx>
        <c:axId val="66066894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County</a:t>
                </a:r>
                <a:r>
                  <a:rPr lang="en-US" baseline="0"/>
                  <a:t> Rank (1 to 83)</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671439"/>
        <c:crosses val="autoZero"/>
        <c:crossBetween val="midCat"/>
      </c:valAx>
      <c:valAx>
        <c:axId val="6606714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66894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 of Population Over 25 with Bachelor's Degree or Higher by Michigan County, ACS 2019</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Education!$I$92:$I$177</c:f>
              <c:numCache>
                <c:formatCode>General</c:formatCode>
                <c:ptCount val="86"/>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pt idx="53">
                  <c:v>51</c:v>
                </c:pt>
                <c:pt idx="54">
                  <c:v>52</c:v>
                </c:pt>
                <c:pt idx="55">
                  <c:v>53</c:v>
                </c:pt>
                <c:pt idx="56">
                  <c:v>54</c:v>
                </c:pt>
                <c:pt idx="57">
                  <c:v>55</c:v>
                </c:pt>
                <c:pt idx="58">
                  <c:v>56</c:v>
                </c:pt>
                <c:pt idx="59">
                  <c:v>57</c:v>
                </c:pt>
                <c:pt idx="60">
                  <c:v>58</c:v>
                </c:pt>
                <c:pt idx="61">
                  <c:v>59</c:v>
                </c:pt>
                <c:pt idx="62">
                  <c:v>60</c:v>
                </c:pt>
                <c:pt idx="63">
                  <c:v>61</c:v>
                </c:pt>
                <c:pt idx="64">
                  <c:v>62</c:v>
                </c:pt>
                <c:pt idx="65">
                  <c:v>63</c:v>
                </c:pt>
                <c:pt idx="66">
                  <c:v>64</c:v>
                </c:pt>
                <c:pt idx="67">
                  <c:v>65</c:v>
                </c:pt>
                <c:pt idx="68">
                  <c:v>66</c:v>
                </c:pt>
                <c:pt idx="69">
                  <c:v>67</c:v>
                </c:pt>
                <c:pt idx="70">
                  <c:v>68</c:v>
                </c:pt>
                <c:pt idx="71">
                  <c:v>69</c:v>
                </c:pt>
                <c:pt idx="72">
                  <c:v>70</c:v>
                </c:pt>
                <c:pt idx="73">
                  <c:v>71</c:v>
                </c:pt>
                <c:pt idx="74">
                  <c:v>72</c:v>
                </c:pt>
                <c:pt idx="75">
                  <c:v>73</c:v>
                </c:pt>
                <c:pt idx="76">
                  <c:v>74</c:v>
                </c:pt>
                <c:pt idx="77">
                  <c:v>75</c:v>
                </c:pt>
                <c:pt idx="78">
                  <c:v>76</c:v>
                </c:pt>
                <c:pt idx="79">
                  <c:v>77</c:v>
                </c:pt>
                <c:pt idx="80">
                  <c:v>78</c:v>
                </c:pt>
                <c:pt idx="81">
                  <c:v>79</c:v>
                </c:pt>
                <c:pt idx="82">
                  <c:v>80</c:v>
                </c:pt>
                <c:pt idx="83">
                  <c:v>81</c:v>
                </c:pt>
                <c:pt idx="84">
                  <c:v>82</c:v>
                </c:pt>
                <c:pt idx="85">
                  <c:v>83</c:v>
                </c:pt>
              </c:numCache>
            </c:numRef>
          </c:xVal>
          <c:yVal>
            <c:numRef>
              <c:f>Education!$K$92:$K$177</c:f>
              <c:numCache>
                <c:formatCode>General</c:formatCode>
                <c:ptCount val="86"/>
                <c:pt idx="3" formatCode="0.0%">
                  <c:v>0.55900000000000005</c:v>
                </c:pt>
                <c:pt idx="4" formatCode="0.0%">
                  <c:v>0.47199999999999998</c:v>
                </c:pt>
                <c:pt idx="5" formatCode="0.0%">
                  <c:v>0.44700000000000001</c:v>
                </c:pt>
                <c:pt idx="6" formatCode="0.0%">
                  <c:v>0.38900000000000001</c:v>
                </c:pt>
                <c:pt idx="7" formatCode="0.0%">
                  <c:v>0.38900000000000001</c:v>
                </c:pt>
                <c:pt idx="8" formatCode="0.0%">
                  <c:v>0.36</c:v>
                </c:pt>
                <c:pt idx="9" formatCode="0.0%">
                  <c:v>0.35699999999999998</c:v>
                </c:pt>
                <c:pt idx="10" formatCode="0.0%">
                  <c:v>0.35399999999999998</c:v>
                </c:pt>
                <c:pt idx="11" formatCode="0.0%">
                  <c:v>0.35199999999999998</c:v>
                </c:pt>
                <c:pt idx="12" formatCode="0.0%">
                  <c:v>0.34100000000000003</c:v>
                </c:pt>
                <c:pt idx="13" formatCode="0.0%">
                  <c:v>0.33400000000000002</c:v>
                </c:pt>
                <c:pt idx="14" formatCode="0.0%">
                  <c:v>0.32900000000000001</c:v>
                </c:pt>
                <c:pt idx="15" formatCode="0.0%">
                  <c:v>0.32600000000000001</c:v>
                </c:pt>
                <c:pt idx="16" formatCode="0.0%">
                  <c:v>0.32100000000000001</c:v>
                </c:pt>
                <c:pt idx="17" formatCode="0.0%">
                  <c:v>0.32</c:v>
                </c:pt>
                <c:pt idx="18" formatCode="0.0%">
                  <c:v>0.311</c:v>
                </c:pt>
                <c:pt idx="19" formatCode="0.0%">
                  <c:v>0.30299999999999999</c:v>
                </c:pt>
                <c:pt idx="20" formatCode="0.0%">
                  <c:v>0.29099999999999998</c:v>
                </c:pt>
                <c:pt idx="21" formatCode="0.0%">
                  <c:v>0.28799999999999998</c:v>
                </c:pt>
                <c:pt idx="22" formatCode="0.0%">
                  <c:v>0.27800000000000002</c:v>
                </c:pt>
                <c:pt idx="23" formatCode="0.0%">
                  <c:v>0.27800000000000002</c:v>
                </c:pt>
                <c:pt idx="24" formatCode="0.0%">
                  <c:v>0.25800000000000001</c:v>
                </c:pt>
                <c:pt idx="25" formatCode="0.0%">
                  <c:v>0.249</c:v>
                </c:pt>
                <c:pt idx="26" formatCode="0.0%">
                  <c:v>0.23899999999999999</c:v>
                </c:pt>
                <c:pt idx="27" formatCode="0.0%">
                  <c:v>0.23599999999999999</c:v>
                </c:pt>
                <c:pt idx="28" formatCode="0.0%">
                  <c:v>0.23300000000000001</c:v>
                </c:pt>
                <c:pt idx="29" formatCode="0.0%">
                  <c:v>0.23100000000000001</c:v>
                </c:pt>
                <c:pt idx="30" formatCode="0.0%">
                  <c:v>0.22700000000000001</c:v>
                </c:pt>
                <c:pt idx="31" formatCode="0.0%">
                  <c:v>0.22600000000000001</c:v>
                </c:pt>
                <c:pt idx="32" formatCode="0.0%">
                  <c:v>0.222</c:v>
                </c:pt>
                <c:pt idx="33" formatCode="0.0%">
                  <c:v>0.218</c:v>
                </c:pt>
                <c:pt idx="34" formatCode="0.0%">
                  <c:v>0.21299999999999999</c:v>
                </c:pt>
                <c:pt idx="35" formatCode="0.0%">
                  <c:v>0.21199999999999999</c:v>
                </c:pt>
                <c:pt idx="36" formatCode="0.0%">
                  <c:v>0.21099999999999999</c:v>
                </c:pt>
                <c:pt idx="37" formatCode="0.0%">
                  <c:v>0.21</c:v>
                </c:pt>
                <c:pt idx="38" formatCode="0.0%">
                  <c:v>0.21</c:v>
                </c:pt>
                <c:pt idx="39" formatCode="0.0%">
                  <c:v>0.21</c:v>
                </c:pt>
                <c:pt idx="40" formatCode="0.0%">
                  <c:v>0.20899999999999999</c:v>
                </c:pt>
                <c:pt idx="41" formatCode="0.0%">
                  <c:v>0.20699999999999999</c:v>
                </c:pt>
                <c:pt idx="42" formatCode="0.0%">
                  <c:v>0.20499999999999999</c:v>
                </c:pt>
                <c:pt idx="43" formatCode="0.0%">
                  <c:v>0.20300000000000001</c:v>
                </c:pt>
                <c:pt idx="44" formatCode="0.0%">
                  <c:v>0.19700000000000001</c:v>
                </c:pt>
                <c:pt idx="45" formatCode="0.0%">
                  <c:v>0.19500000000000001</c:v>
                </c:pt>
                <c:pt idx="46" formatCode="0.0%">
                  <c:v>0.19400000000000001</c:v>
                </c:pt>
                <c:pt idx="47" formatCode="0.0%">
                  <c:v>0.19400000000000001</c:v>
                </c:pt>
                <c:pt idx="48" formatCode="0.0%">
                  <c:v>0.193</c:v>
                </c:pt>
                <c:pt idx="49" formatCode="0.0%">
                  <c:v>0.192</c:v>
                </c:pt>
                <c:pt idx="50" formatCode="0.0%">
                  <c:v>0.186</c:v>
                </c:pt>
                <c:pt idx="51" formatCode="0.0%">
                  <c:v>0.185</c:v>
                </c:pt>
                <c:pt idx="52" formatCode="0.0%">
                  <c:v>0.184</c:v>
                </c:pt>
                <c:pt idx="53" formatCode="0.0%">
                  <c:v>0.183</c:v>
                </c:pt>
                <c:pt idx="54" formatCode="0.0%">
                  <c:v>0.182</c:v>
                </c:pt>
                <c:pt idx="55" formatCode="0.0%">
                  <c:v>0.18</c:v>
                </c:pt>
                <c:pt idx="56" formatCode="0.0%">
                  <c:v>0.17899999999999999</c:v>
                </c:pt>
                <c:pt idx="57" formatCode="0.0%">
                  <c:v>0.17399999999999999</c:v>
                </c:pt>
                <c:pt idx="58" formatCode="0.0%">
                  <c:v>0.17299999999999999</c:v>
                </c:pt>
                <c:pt idx="59" formatCode="0.0%">
                  <c:v>0.17100000000000001</c:v>
                </c:pt>
                <c:pt idx="60" formatCode="0.0%">
                  <c:v>0.17</c:v>
                </c:pt>
                <c:pt idx="61" formatCode="0.0%">
                  <c:v>0.16600000000000001</c:v>
                </c:pt>
                <c:pt idx="62" formatCode="0.0%">
                  <c:v>0.16500000000000001</c:v>
                </c:pt>
                <c:pt idx="63" formatCode="0.0%">
                  <c:v>0.16400000000000001</c:v>
                </c:pt>
                <c:pt idx="64" formatCode="0.0%">
                  <c:v>0.16300000000000001</c:v>
                </c:pt>
                <c:pt idx="65" formatCode="0.0%">
                  <c:v>0.16200000000000001</c:v>
                </c:pt>
                <c:pt idx="66" formatCode="0.0%">
                  <c:v>0.16</c:v>
                </c:pt>
                <c:pt idx="67" formatCode="0.0%">
                  <c:v>0.159</c:v>
                </c:pt>
                <c:pt idx="68" formatCode="0.0%">
                  <c:v>0.158</c:v>
                </c:pt>
                <c:pt idx="69" formatCode="0.0%">
                  <c:v>0.156</c:v>
                </c:pt>
                <c:pt idx="70" formatCode="0.0%">
                  <c:v>0.155</c:v>
                </c:pt>
                <c:pt idx="71" formatCode="0.0%">
                  <c:v>0.154</c:v>
                </c:pt>
                <c:pt idx="72" formatCode="0.0%">
                  <c:v>0.14399999999999999</c:v>
                </c:pt>
                <c:pt idx="73" formatCode="0.0%">
                  <c:v>0.14199999999999999</c:v>
                </c:pt>
                <c:pt idx="74" formatCode="0.0%">
                  <c:v>0.14199999999999999</c:v>
                </c:pt>
                <c:pt idx="75" formatCode="0.0%">
                  <c:v>0.14000000000000001</c:v>
                </c:pt>
                <c:pt idx="76" formatCode="0.0%">
                  <c:v>0.13700000000000001</c:v>
                </c:pt>
                <c:pt idx="77" formatCode="0.0%">
                  <c:v>0.13500000000000001</c:v>
                </c:pt>
                <c:pt idx="78" formatCode="0.0%">
                  <c:v>0.13500000000000001</c:v>
                </c:pt>
                <c:pt idx="79" formatCode="0.0%">
                  <c:v>0.13300000000000001</c:v>
                </c:pt>
                <c:pt idx="80" formatCode="0.0%">
                  <c:v>0.126</c:v>
                </c:pt>
                <c:pt idx="81" formatCode="0.0%">
                  <c:v>0.126</c:v>
                </c:pt>
                <c:pt idx="82" formatCode="0.0%">
                  <c:v>0.122</c:v>
                </c:pt>
                <c:pt idx="83" formatCode="0.0%">
                  <c:v>0.11899999999999999</c:v>
                </c:pt>
                <c:pt idx="84" formatCode="0.0%">
                  <c:v>0.11899999999999999</c:v>
                </c:pt>
                <c:pt idx="85" formatCode="0.0%">
                  <c:v>0.106</c:v>
                </c:pt>
              </c:numCache>
            </c:numRef>
          </c:yVal>
          <c:smooth val="1"/>
          <c:extLst>
            <c:ext xmlns:c16="http://schemas.microsoft.com/office/drawing/2014/chart" uri="{C3380CC4-5D6E-409C-BE32-E72D297353CC}">
              <c16:uniqueId val="{00000000-B02E-4304-A8BD-FC9D27415EC0}"/>
            </c:ext>
          </c:extLst>
        </c:ser>
        <c:ser>
          <c:idx val="1"/>
          <c:order val="1"/>
          <c:spPr>
            <a:ln w="19050" cap="rnd">
              <a:solidFill>
                <a:schemeClr val="accent2"/>
              </a:solidFill>
              <a:round/>
            </a:ln>
            <a:effectLst/>
          </c:spPr>
          <c:marker>
            <c:symbol val="circle"/>
            <c:size val="5"/>
            <c:spPr>
              <a:solidFill>
                <a:schemeClr val="accent2"/>
              </a:solidFill>
              <a:ln w="9525">
                <a:solidFill>
                  <a:schemeClr val="lt1">
                    <a:shade val="50000"/>
                    <a:alpha val="98000"/>
                  </a:schemeClr>
                </a:solidFill>
              </a:ln>
              <a:effectLst/>
            </c:spPr>
          </c:marker>
          <c:xVal>
            <c:numRef>
              <c:f>Education!$I$92:$I$177</c:f>
              <c:numCache>
                <c:formatCode>General</c:formatCode>
                <c:ptCount val="86"/>
                <c:pt idx="3">
                  <c:v>1</c:v>
                </c:pt>
                <c:pt idx="4">
                  <c:v>2</c:v>
                </c:pt>
                <c:pt idx="5">
                  <c:v>3</c:v>
                </c:pt>
                <c:pt idx="6">
                  <c:v>4</c:v>
                </c:pt>
                <c:pt idx="7">
                  <c:v>5</c:v>
                </c:pt>
                <c:pt idx="8">
                  <c:v>6</c:v>
                </c:pt>
                <c:pt idx="9">
                  <c:v>7</c:v>
                </c:pt>
                <c:pt idx="10">
                  <c:v>8</c:v>
                </c:pt>
                <c:pt idx="11">
                  <c:v>9</c:v>
                </c:pt>
                <c:pt idx="12">
                  <c:v>10</c:v>
                </c:pt>
                <c:pt idx="13">
                  <c:v>11</c:v>
                </c:pt>
                <c:pt idx="14">
                  <c:v>12</c:v>
                </c:pt>
                <c:pt idx="15">
                  <c:v>13</c:v>
                </c:pt>
                <c:pt idx="16">
                  <c:v>14</c:v>
                </c:pt>
                <c:pt idx="17">
                  <c:v>15</c:v>
                </c:pt>
                <c:pt idx="18">
                  <c:v>16</c:v>
                </c:pt>
                <c:pt idx="19">
                  <c:v>17</c:v>
                </c:pt>
                <c:pt idx="20">
                  <c:v>18</c:v>
                </c:pt>
                <c:pt idx="21">
                  <c:v>19</c:v>
                </c:pt>
                <c:pt idx="22">
                  <c:v>20</c:v>
                </c:pt>
                <c:pt idx="23">
                  <c:v>21</c:v>
                </c:pt>
                <c:pt idx="24">
                  <c:v>22</c:v>
                </c:pt>
                <c:pt idx="25">
                  <c:v>23</c:v>
                </c:pt>
                <c:pt idx="26">
                  <c:v>24</c:v>
                </c:pt>
                <c:pt idx="27">
                  <c:v>25</c:v>
                </c:pt>
                <c:pt idx="28">
                  <c:v>26</c:v>
                </c:pt>
                <c:pt idx="29">
                  <c:v>27</c:v>
                </c:pt>
                <c:pt idx="30">
                  <c:v>28</c:v>
                </c:pt>
                <c:pt idx="31">
                  <c:v>29</c:v>
                </c:pt>
                <c:pt idx="32">
                  <c:v>30</c:v>
                </c:pt>
                <c:pt idx="33">
                  <c:v>31</c:v>
                </c:pt>
                <c:pt idx="34">
                  <c:v>32</c:v>
                </c:pt>
                <c:pt idx="35">
                  <c:v>33</c:v>
                </c:pt>
                <c:pt idx="36">
                  <c:v>34</c:v>
                </c:pt>
                <c:pt idx="37">
                  <c:v>35</c:v>
                </c:pt>
                <c:pt idx="38">
                  <c:v>36</c:v>
                </c:pt>
                <c:pt idx="39">
                  <c:v>37</c:v>
                </c:pt>
                <c:pt idx="40">
                  <c:v>38</c:v>
                </c:pt>
                <c:pt idx="41">
                  <c:v>39</c:v>
                </c:pt>
                <c:pt idx="42">
                  <c:v>40</c:v>
                </c:pt>
                <c:pt idx="43">
                  <c:v>41</c:v>
                </c:pt>
                <c:pt idx="44">
                  <c:v>42</c:v>
                </c:pt>
                <c:pt idx="45">
                  <c:v>43</c:v>
                </c:pt>
                <c:pt idx="46">
                  <c:v>44</c:v>
                </c:pt>
                <c:pt idx="47">
                  <c:v>45</c:v>
                </c:pt>
                <c:pt idx="48">
                  <c:v>46</c:v>
                </c:pt>
                <c:pt idx="49">
                  <c:v>47</c:v>
                </c:pt>
                <c:pt idx="50">
                  <c:v>48</c:v>
                </c:pt>
                <c:pt idx="51">
                  <c:v>49</c:v>
                </c:pt>
                <c:pt idx="52">
                  <c:v>50</c:v>
                </c:pt>
                <c:pt idx="53">
                  <c:v>51</c:v>
                </c:pt>
                <c:pt idx="54">
                  <c:v>52</c:v>
                </c:pt>
                <c:pt idx="55">
                  <c:v>53</c:v>
                </c:pt>
                <c:pt idx="56">
                  <c:v>54</c:v>
                </c:pt>
                <c:pt idx="57">
                  <c:v>55</c:v>
                </c:pt>
                <c:pt idx="58">
                  <c:v>56</c:v>
                </c:pt>
                <c:pt idx="59">
                  <c:v>57</c:v>
                </c:pt>
                <c:pt idx="60">
                  <c:v>58</c:v>
                </c:pt>
                <c:pt idx="61">
                  <c:v>59</c:v>
                </c:pt>
                <c:pt idx="62">
                  <c:v>60</c:v>
                </c:pt>
                <c:pt idx="63">
                  <c:v>61</c:v>
                </c:pt>
                <c:pt idx="64">
                  <c:v>62</c:v>
                </c:pt>
                <c:pt idx="65">
                  <c:v>63</c:v>
                </c:pt>
                <c:pt idx="66">
                  <c:v>64</c:v>
                </c:pt>
                <c:pt idx="67">
                  <c:v>65</c:v>
                </c:pt>
                <c:pt idx="68">
                  <c:v>66</c:v>
                </c:pt>
                <c:pt idx="69">
                  <c:v>67</c:v>
                </c:pt>
                <c:pt idx="70">
                  <c:v>68</c:v>
                </c:pt>
                <c:pt idx="71">
                  <c:v>69</c:v>
                </c:pt>
                <c:pt idx="72">
                  <c:v>70</c:v>
                </c:pt>
                <c:pt idx="73">
                  <c:v>71</c:v>
                </c:pt>
                <c:pt idx="74">
                  <c:v>72</c:v>
                </c:pt>
                <c:pt idx="75">
                  <c:v>73</c:v>
                </c:pt>
                <c:pt idx="76">
                  <c:v>74</c:v>
                </c:pt>
                <c:pt idx="77">
                  <c:v>75</c:v>
                </c:pt>
                <c:pt idx="78">
                  <c:v>76</c:v>
                </c:pt>
                <c:pt idx="79">
                  <c:v>77</c:v>
                </c:pt>
                <c:pt idx="80">
                  <c:v>78</c:v>
                </c:pt>
                <c:pt idx="81">
                  <c:v>79</c:v>
                </c:pt>
                <c:pt idx="82">
                  <c:v>80</c:v>
                </c:pt>
                <c:pt idx="83">
                  <c:v>81</c:v>
                </c:pt>
                <c:pt idx="84">
                  <c:v>82</c:v>
                </c:pt>
                <c:pt idx="85">
                  <c:v>83</c:v>
                </c:pt>
              </c:numCache>
            </c:numRef>
          </c:xVal>
          <c:yVal>
            <c:numRef>
              <c:f>Education!$L$92:$L$177</c:f>
              <c:numCache>
                <c:formatCode>General</c:formatCode>
                <c:ptCount val="86"/>
                <c:pt idx="3" formatCode="0.00">
                  <c:v>0.55900000000000005</c:v>
                </c:pt>
                <c:pt idx="6" formatCode="0.0%">
                  <c:v>0.38900000000000001</c:v>
                </c:pt>
                <c:pt idx="16" formatCode="0.00">
                  <c:v>0.32200000000000001</c:v>
                </c:pt>
                <c:pt idx="34" formatCode="0.00">
                  <c:v>0.21299999999999999</c:v>
                </c:pt>
                <c:pt idx="85" formatCode="0.0%">
                  <c:v>0.106</c:v>
                </c:pt>
              </c:numCache>
            </c:numRef>
          </c:yVal>
          <c:smooth val="1"/>
          <c:extLst>
            <c:ext xmlns:c16="http://schemas.microsoft.com/office/drawing/2014/chart" uri="{C3380CC4-5D6E-409C-BE32-E72D297353CC}">
              <c16:uniqueId val="{00000001-B02E-4304-A8BD-FC9D27415EC0}"/>
            </c:ext>
          </c:extLst>
        </c:ser>
        <c:dLbls>
          <c:showLegendKey val="0"/>
          <c:showVal val="0"/>
          <c:showCatName val="0"/>
          <c:showSerName val="0"/>
          <c:showPercent val="0"/>
          <c:showBubbleSize val="0"/>
        </c:dLbls>
        <c:axId val="380637103"/>
        <c:axId val="380630863"/>
      </c:scatterChart>
      <c:valAx>
        <c:axId val="3806371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Michigan</a:t>
                </a:r>
                <a:r>
                  <a:rPr lang="en-US" baseline="0"/>
                  <a:t> </a:t>
                </a:r>
                <a:r>
                  <a:rPr lang="en-US"/>
                  <a:t>County</a:t>
                </a:r>
                <a:r>
                  <a:rPr lang="en-US" baseline="0"/>
                  <a:t> Rank (1 to 83)</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630863"/>
        <c:crosses val="autoZero"/>
        <c:crossBetween val="midCat"/>
      </c:valAx>
      <c:valAx>
        <c:axId val="38063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Population with...</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63710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Poverty Rate for 17</a:t>
            </a:r>
            <a:r>
              <a:rPr lang="en-US" baseline="0"/>
              <a:t> and Under vs. Time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Poverty!$D$21</c:f>
              <c:strCache>
                <c:ptCount val="1"/>
                <c:pt idx="0">
                  <c:v>Chippewa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Poverty!$C$22:$C$24</c:f>
              <c:numCache>
                <c:formatCode>General</c:formatCode>
                <c:ptCount val="3"/>
                <c:pt idx="0">
                  <c:v>2000</c:v>
                </c:pt>
                <c:pt idx="1">
                  <c:v>2010</c:v>
                </c:pt>
                <c:pt idx="2">
                  <c:v>2019</c:v>
                </c:pt>
              </c:numCache>
            </c:numRef>
          </c:xVal>
          <c:yVal>
            <c:numRef>
              <c:f>Poverty!$D$22:$D$24</c:f>
              <c:numCache>
                <c:formatCode>0.0%</c:formatCode>
                <c:ptCount val="3"/>
                <c:pt idx="0">
                  <c:v>0.16200000000000001</c:v>
                </c:pt>
                <c:pt idx="1">
                  <c:v>0.23</c:v>
                </c:pt>
                <c:pt idx="2">
                  <c:v>0.28799999999999998</c:v>
                </c:pt>
              </c:numCache>
            </c:numRef>
          </c:yVal>
          <c:smooth val="0"/>
          <c:extLst>
            <c:ext xmlns:c16="http://schemas.microsoft.com/office/drawing/2014/chart" uri="{C3380CC4-5D6E-409C-BE32-E72D297353CC}">
              <c16:uniqueId val="{00000000-8DC5-4484-B971-E749BAA680F1}"/>
            </c:ext>
          </c:extLst>
        </c:ser>
        <c:ser>
          <c:idx val="1"/>
          <c:order val="1"/>
          <c:tx>
            <c:v>Michigan</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Poverty!$C$22:$C$24</c:f>
              <c:numCache>
                <c:formatCode>General</c:formatCode>
                <c:ptCount val="3"/>
                <c:pt idx="0">
                  <c:v>2000</c:v>
                </c:pt>
                <c:pt idx="1">
                  <c:v>2010</c:v>
                </c:pt>
                <c:pt idx="2">
                  <c:v>2019</c:v>
                </c:pt>
              </c:numCache>
            </c:numRef>
          </c:xVal>
          <c:yVal>
            <c:numRef>
              <c:f>Poverty!$E$22:$E$24</c:f>
              <c:numCache>
                <c:formatCode>0.0%</c:formatCode>
                <c:ptCount val="3"/>
                <c:pt idx="0">
                  <c:v>0.13089999999999999</c:v>
                </c:pt>
                <c:pt idx="1">
                  <c:v>0.20499999999999999</c:v>
                </c:pt>
                <c:pt idx="2">
                  <c:v>0.19900000000000001</c:v>
                </c:pt>
              </c:numCache>
            </c:numRef>
          </c:yVal>
          <c:smooth val="0"/>
          <c:extLst>
            <c:ext xmlns:c16="http://schemas.microsoft.com/office/drawing/2014/chart" uri="{C3380CC4-5D6E-409C-BE32-E72D297353CC}">
              <c16:uniqueId val="{00000002-8DC5-4484-B971-E749BAA680F1}"/>
            </c:ext>
          </c:extLst>
        </c:ser>
        <c:ser>
          <c:idx val="2"/>
          <c:order val="2"/>
          <c:tx>
            <c:v>U.S.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Poverty!$C$22:$C$24</c:f>
              <c:numCache>
                <c:formatCode>General</c:formatCode>
                <c:ptCount val="3"/>
                <c:pt idx="0">
                  <c:v>2000</c:v>
                </c:pt>
                <c:pt idx="1">
                  <c:v>2010</c:v>
                </c:pt>
                <c:pt idx="2">
                  <c:v>2019</c:v>
                </c:pt>
              </c:numCache>
            </c:numRef>
          </c:xVal>
          <c:yVal>
            <c:numRef>
              <c:f>Poverty!$F$22:$F$24</c:f>
              <c:numCache>
                <c:formatCode>0.0%</c:formatCode>
                <c:ptCount val="3"/>
                <c:pt idx="0">
                  <c:v>0.16600000000000001</c:v>
                </c:pt>
                <c:pt idx="1">
                  <c:v>0.192</c:v>
                </c:pt>
                <c:pt idx="2">
                  <c:v>0.185</c:v>
                </c:pt>
              </c:numCache>
            </c:numRef>
          </c:yVal>
          <c:smooth val="0"/>
          <c:extLst>
            <c:ext xmlns:c16="http://schemas.microsoft.com/office/drawing/2014/chart" uri="{C3380CC4-5D6E-409C-BE32-E72D297353CC}">
              <c16:uniqueId val="{00000003-8DC5-4484-B971-E749BAA680F1}"/>
            </c:ext>
          </c:extLst>
        </c:ser>
        <c:dLbls>
          <c:showLegendKey val="0"/>
          <c:showVal val="0"/>
          <c:showCatName val="0"/>
          <c:showSerName val="0"/>
          <c:showPercent val="0"/>
          <c:showBubbleSize val="0"/>
        </c:dLbls>
        <c:axId val="1942357087"/>
        <c:axId val="1942342111"/>
      </c:scatterChart>
      <c:valAx>
        <c:axId val="1942357087"/>
        <c:scaling>
          <c:orientation val="minMax"/>
          <c:min val="2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r>
                  <a:rPr lang="en-US" baseline="0"/>
                  <a:t> (years)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2342111"/>
        <c:crosses val="autoZero"/>
        <c:crossBetween val="midCat"/>
      </c:valAx>
      <c:valAx>
        <c:axId val="19423421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Poverty Rate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235708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tx>
        <cx:txData>
          <cx:v>Chippewa County Population by Age, 2019</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Chippewa County Population by Age, 2019</a:t>
          </a:r>
        </a:p>
      </cx:txPr>
    </cx:title>
    <cx:plotArea>
      <cx:plotAreaRegion>
        <cx:series layoutId="funnel" uniqueId="{EA1FA2B0-5C7C-4BC7-8CDE-B08C0F8A08C1}">
          <cx:dataLabels>
            <cx:visibility seriesName="0" categoryName="0" value="1"/>
          </cx:dataLabels>
          <cx:dataId val="0"/>
        </cx:series>
      </cx:plotAreaRegion>
      <cx:axis id="0">
        <cx:catScaling gapWidth="0.0599999987"/>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microsoft.com/office/2014/relationships/chartEx" Target="../charts/chartEx1.xm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9.xml"/><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381000</xdr:colOff>
      <xdr:row>13</xdr:row>
      <xdr:rowOff>90487</xdr:rowOff>
    </xdr:from>
    <xdr:to>
      <xdr:col>13</xdr:col>
      <xdr:colOff>76200</xdr:colOff>
      <xdr:row>27</xdr:row>
      <xdr:rowOff>166687</xdr:rowOff>
    </xdr:to>
    <mc:AlternateContent xmlns:mc="http://schemas.openxmlformats.org/markup-compatibility/2006">
      <mc:Choice xmlns:cx2="http://schemas.microsoft.com/office/drawing/2015/10/21/chartex" Requires="cx2">
        <xdr:graphicFrame macro="">
          <xdr:nvGraphicFramePr>
            <xdr:cNvPr id="3" name="Chart 2">
              <a:extLst>
                <a:ext uri="{FF2B5EF4-FFF2-40B4-BE49-F238E27FC236}">
                  <a16:creationId xmlns:a16="http://schemas.microsoft.com/office/drawing/2014/main" id="{13EBC777-E763-408B-A59F-15B45005652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57925" y="2690812"/>
              <a:ext cx="4572000" cy="28765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4762</xdr:colOff>
      <xdr:row>29</xdr:row>
      <xdr:rowOff>52386</xdr:rowOff>
    </xdr:from>
    <xdr:to>
      <xdr:col>13</xdr:col>
      <xdr:colOff>309562</xdr:colOff>
      <xdr:row>45</xdr:row>
      <xdr:rowOff>114299</xdr:rowOff>
    </xdr:to>
    <xdr:graphicFrame macro="">
      <xdr:nvGraphicFramePr>
        <xdr:cNvPr id="5" name="Chart 4">
          <a:extLst>
            <a:ext uri="{FF2B5EF4-FFF2-40B4-BE49-F238E27FC236}">
              <a16:creationId xmlns:a16="http://schemas.microsoft.com/office/drawing/2014/main" id="{E814CD96-4D56-421A-B585-BE700D1430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161925</xdr:colOff>
      <xdr:row>15</xdr:row>
      <xdr:rowOff>38100</xdr:rowOff>
    </xdr:from>
    <xdr:to>
      <xdr:col>22</xdr:col>
      <xdr:colOff>742950</xdr:colOff>
      <xdr:row>31</xdr:row>
      <xdr:rowOff>100013</xdr:rowOff>
    </xdr:to>
    <xdr:graphicFrame macro="">
      <xdr:nvGraphicFramePr>
        <xdr:cNvPr id="6" name="Chart 5">
          <a:extLst>
            <a:ext uri="{FF2B5EF4-FFF2-40B4-BE49-F238E27FC236}">
              <a16:creationId xmlns:a16="http://schemas.microsoft.com/office/drawing/2014/main" id="{81966997-69E2-4EC7-A61F-1B16A644FE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133350</xdr:colOff>
      <xdr:row>26</xdr:row>
      <xdr:rowOff>133350</xdr:rowOff>
    </xdr:from>
    <xdr:to>
      <xdr:col>13</xdr:col>
      <xdr:colOff>114300</xdr:colOff>
      <xdr:row>27</xdr:row>
      <xdr:rowOff>120651</xdr:rowOff>
    </xdr:to>
    <xdr:sp macro="" textlink="">
      <xdr:nvSpPr>
        <xdr:cNvPr id="7" name="TextBox 1">
          <a:extLst>
            <a:ext uri="{FF2B5EF4-FFF2-40B4-BE49-F238E27FC236}">
              <a16:creationId xmlns:a16="http://schemas.microsoft.com/office/drawing/2014/main" id="{6F9AF88C-89A7-4320-8C9B-44509CD6AE2E}"/>
            </a:ext>
          </a:extLst>
        </xdr:cNvPr>
        <xdr:cNvSpPr txBox="1"/>
      </xdr:nvSpPr>
      <xdr:spPr>
        <a:xfrm>
          <a:off x="9667875" y="5086350"/>
          <a:ext cx="1200150" cy="17780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700"/>
            <a:t>source: U.S.</a:t>
          </a:r>
          <a:r>
            <a:rPr lang="en-US" sz="700" baseline="0"/>
            <a:t> Census Bureau</a:t>
          </a:r>
          <a:endParaRPr lang="en-US" sz="700"/>
        </a:p>
      </xdr:txBody>
    </xdr:sp>
    <xdr:clientData/>
  </xdr:twoCellAnchor>
  <xdr:twoCellAnchor>
    <xdr:from>
      <xdr:col>14</xdr:col>
      <xdr:colOff>0</xdr:colOff>
      <xdr:row>30</xdr:row>
      <xdr:rowOff>0</xdr:rowOff>
    </xdr:from>
    <xdr:to>
      <xdr:col>15</xdr:col>
      <xdr:colOff>590550</xdr:colOff>
      <xdr:row>30</xdr:row>
      <xdr:rowOff>177801</xdr:rowOff>
    </xdr:to>
    <xdr:sp macro="" textlink="">
      <xdr:nvSpPr>
        <xdr:cNvPr id="8" name="TextBox 1">
          <a:extLst>
            <a:ext uri="{FF2B5EF4-FFF2-40B4-BE49-F238E27FC236}">
              <a16:creationId xmlns:a16="http://schemas.microsoft.com/office/drawing/2014/main" id="{C6E890D8-C139-4022-BFDA-710405EFF92E}"/>
            </a:ext>
          </a:extLst>
        </xdr:cNvPr>
        <xdr:cNvSpPr txBox="1"/>
      </xdr:nvSpPr>
      <xdr:spPr>
        <a:xfrm>
          <a:off x="11363325" y="5715000"/>
          <a:ext cx="1200150" cy="17780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700"/>
            <a:t>source: U.S.</a:t>
          </a:r>
          <a:r>
            <a:rPr lang="en-US" sz="700" baseline="0"/>
            <a:t> Census Bureau</a:t>
          </a:r>
          <a:endParaRPr lang="en-US" sz="700"/>
        </a:p>
      </xdr:txBody>
    </xdr:sp>
    <xdr:clientData/>
  </xdr:twoCellAnchor>
  <xdr:twoCellAnchor>
    <xdr:from>
      <xdr:col>15</xdr:col>
      <xdr:colOff>28575</xdr:colOff>
      <xdr:row>42</xdr:row>
      <xdr:rowOff>95249</xdr:rowOff>
    </xdr:from>
    <xdr:to>
      <xdr:col>22</xdr:col>
      <xdr:colOff>466725</xdr:colOff>
      <xdr:row>59</xdr:row>
      <xdr:rowOff>180974</xdr:rowOff>
    </xdr:to>
    <xdr:sp macro="" textlink="">
      <xdr:nvSpPr>
        <xdr:cNvPr id="2" name="TextBox 1">
          <a:extLst>
            <a:ext uri="{FF2B5EF4-FFF2-40B4-BE49-F238E27FC236}">
              <a16:creationId xmlns:a16="http://schemas.microsoft.com/office/drawing/2014/main" id="{B3F4EF56-4AE8-454D-BB26-B36FEDB1CB49}"/>
            </a:ext>
          </a:extLst>
        </xdr:cNvPr>
        <xdr:cNvSpPr txBox="1"/>
      </xdr:nvSpPr>
      <xdr:spPr>
        <a:xfrm>
          <a:off x="12001500" y="8096249"/>
          <a:ext cx="7848600" cy="3324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a:t>
          </a:r>
          <a:r>
            <a:rPr lang="en-US" sz="1100" b="0" i="1" u="none" strike="noStrike" baseline="0">
              <a:solidFill>
                <a:schemeClr val="dk1"/>
              </a:solidFill>
              <a:latin typeface="+mn-lt"/>
              <a:ea typeface="+mn-ea"/>
              <a:cs typeface="+mn-cs"/>
            </a:rPr>
            <a:t>Salt of the Earth </a:t>
          </a:r>
          <a:r>
            <a:rPr lang="en-US" sz="1100" b="0" i="0" u="none" strike="noStrike" baseline="0">
              <a:solidFill>
                <a:schemeClr val="dk1"/>
              </a:solidFill>
              <a:latin typeface="+mn-lt"/>
              <a:ea typeface="+mn-ea"/>
              <a:cs typeface="+mn-cs"/>
            </a:rPr>
            <a:t>residents are entrenched in their traditional, rural lifestyles. Citizens here are older, and many have grown children that have moved away. They still cherish family time and also tending to their vegetable gardens and preparing homemade meals. Residents embrace the outdoors; they spend most of their free time preparing for their next fishing, boating, or camping trip. The majority has at least a high school diploma or some college education; many have expanded their skill set during their years of employment in the manufacturing and related industries. They may be experts with DIY projects, but the latest technology is not their forte. They use it when absolutely necessary,but seek face-to-face contact in their routine activities.</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 </a:t>
          </a:r>
          <a:r>
            <a:rPr lang="en-US" sz="1100" b="0" i="1" u="none" strike="noStrike" baseline="0">
              <a:solidFill>
                <a:schemeClr val="dk1"/>
              </a:solidFill>
              <a:latin typeface="+mn-lt"/>
              <a:ea typeface="+mn-ea"/>
              <a:cs typeface="+mn-cs"/>
            </a:rPr>
            <a:t>Rural Resort Dwellers  </a:t>
          </a:r>
          <a:r>
            <a:rPr lang="en-US" sz="1100" b="0" i="0" u="none" strike="noStrike" baseline="0">
              <a:solidFill>
                <a:schemeClr val="dk1"/>
              </a:solidFill>
              <a:latin typeface="+mn-lt"/>
              <a:ea typeface="+mn-ea"/>
              <a:cs typeface="+mn-cs"/>
            </a:rPr>
            <a:t>These communities are centered in resort areas, many in the Midwest, where the change in seasons supports a variety of outdoor activities. Retirement looms for many of these blue collar, older householders, but workers are postponing retirement or returning to work to maintain their current lifestyles. Workers are traveling further to maintain employment. They are passionate about their hobbies, like freshwater fishing and hunting.</a:t>
          </a:r>
        </a:p>
        <a:p>
          <a:endParaRPr lang="en-US" sz="1100" b="0" i="0" u="none" strike="noStrike" baseline="0">
            <a:solidFill>
              <a:schemeClr val="dk1"/>
            </a:solidFill>
            <a:latin typeface="+mn-lt"/>
            <a:ea typeface="+mn-ea"/>
            <a:cs typeface="+mn-cs"/>
          </a:endParaRPr>
        </a:p>
        <a:p>
          <a:r>
            <a:rPr lang="en-US" sz="1100" b="0" i="1" u="none" strike="noStrike" baseline="0">
              <a:solidFill>
                <a:schemeClr val="dk1"/>
              </a:solidFill>
              <a:latin typeface="+mn-lt"/>
              <a:ea typeface="+mn-ea"/>
              <a:cs typeface="+mn-cs"/>
            </a:rPr>
            <a:t>Traditional Living</a:t>
          </a:r>
          <a:r>
            <a:rPr lang="en-US" sz="1100" b="0" i="0" u="none" strike="noStrike" baseline="0">
              <a:solidFill>
                <a:schemeClr val="dk1"/>
              </a:solidFill>
              <a:latin typeface="+mn-lt"/>
              <a:ea typeface="+mn-ea"/>
              <a:cs typeface="+mn-cs"/>
            </a:rPr>
            <a:t>-live primarily in low-density, settled neighborhoods in the Midwest. The households are a mix of married-couple families and singles. Many families encompass two generations who have lived and worked in the community; their children are likely to follow suit. The manufacturing, retail trade, and health care sectors are the primary sources of employment for these residents. This is a younger market—beginning householders who are juggling the responsibilities of living on their own or a new marriage, while retaining their youthful interests in style and fun.</a:t>
          </a:r>
          <a:endParaRPr lang="en-US" sz="1100"/>
        </a:p>
      </xdr:txBody>
    </xdr:sp>
    <xdr:clientData/>
  </xdr:twoCellAnchor>
  <xdr:twoCellAnchor editAs="oneCell">
    <xdr:from>
      <xdr:col>0</xdr:col>
      <xdr:colOff>0</xdr:colOff>
      <xdr:row>60</xdr:row>
      <xdr:rowOff>104775</xdr:rowOff>
    </xdr:from>
    <xdr:to>
      <xdr:col>15</xdr:col>
      <xdr:colOff>1085850</xdr:colOff>
      <xdr:row>96</xdr:row>
      <xdr:rowOff>95250</xdr:rowOff>
    </xdr:to>
    <xdr:pic>
      <xdr:nvPicPr>
        <xdr:cNvPr id="9" name="Picture 8">
          <a:extLst>
            <a:ext uri="{FF2B5EF4-FFF2-40B4-BE49-F238E27FC236}">
              <a16:creationId xmlns:a16="http://schemas.microsoft.com/office/drawing/2014/main" id="{80516610-1CE0-4A31-9E63-524C3F08CB2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1534775"/>
          <a:ext cx="13058775" cy="719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0.7375</cdr:x>
      <cdr:y>0.93518</cdr:y>
    </cdr:from>
    <cdr:to>
      <cdr:x>1</cdr:x>
      <cdr:y>1</cdr:y>
    </cdr:to>
    <cdr:sp macro="" textlink="">
      <cdr:nvSpPr>
        <cdr:cNvPr id="2" name="TextBox 1">
          <a:extLst xmlns:a="http://schemas.openxmlformats.org/drawingml/2006/main">
            <a:ext uri="{FF2B5EF4-FFF2-40B4-BE49-F238E27FC236}">
              <a16:creationId xmlns:a16="http://schemas.microsoft.com/office/drawing/2014/main" id="{C6E890D8-C139-4022-BFDA-710405EFF92E}"/>
            </a:ext>
          </a:extLst>
        </cdr:cNvPr>
        <cdr:cNvSpPr txBox="1"/>
      </cdr:nvSpPr>
      <cdr:spPr>
        <a:xfrm xmlns:a="http://schemas.openxmlformats.org/drawingml/2006/main">
          <a:off x="3371850" y="2565399"/>
          <a:ext cx="1200150" cy="1778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Census Bureau</a:t>
          </a:r>
          <a:endParaRPr lang="en-US" sz="700"/>
        </a:p>
      </cdr:txBody>
    </cdr:sp>
  </cdr:relSizeAnchor>
</c:userShapes>
</file>

<file path=xl/drawings/drawing11.xml><?xml version="1.0" encoding="utf-8"?>
<c:userShapes xmlns:c="http://schemas.openxmlformats.org/drawingml/2006/chart">
  <cdr:relSizeAnchor xmlns:cdr="http://schemas.openxmlformats.org/drawingml/2006/chartDrawing">
    <cdr:from>
      <cdr:x>0.7375</cdr:x>
      <cdr:y>0.93518</cdr:y>
    </cdr:from>
    <cdr:to>
      <cdr:x>1</cdr:x>
      <cdr:y>1</cdr:y>
    </cdr:to>
    <cdr:sp macro="" textlink="">
      <cdr:nvSpPr>
        <cdr:cNvPr id="2" name="TextBox 1">
          <a:extLst xmlns:a="http://schemas.openxmlformats.org/drawingml/2006/main">
            <a:ext uri="{FF2B5EF4-FFF2-40B4-BE49-F238E27FC236}">
              <a16:creationId xmlns:a16="http://schemas.microsoft.com/office/drawing/2014/main" id="{C6E890D8-C139-4022-BFDA-710405EFF92E}"/>
            </a:ext>
          </a:extLst>
        </cdr:cNvPr>
        <cdr:cNvSpPr txBox="1"/>
      </cdr:nvSpPr>
      <cdr:spPr>
        <a:xfrm xmlns:a="http://schemas.openxmlformats.org/drawingml/2006/main">
          <a:off x="3371850" y="2565399"/>
          <a:ext cx="1200150" cy="1778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Census Bureau</a:t>
          </a:r>
          <a:endParaRPr lang="en-US" sz="700"/>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61912</xdr:colOff>
      <xdr:row>19</xdr:row>
      <xdr:rowOff>171450</xdr:rowOff>
    </xdr:from>
    <xdr:to>
      <xdr:col>14</xdr:col>
      <xdr:colOff>471487</xdr:colOff>
      <xdr:row>33</xdr:row>
      <xdr:rowOff>114300</xdr:rowOff>
    </xdr:to>
    <xdr:graphicFrame macro="">
      <xdr:nvGraphicFramePr>
        <xdr:cNvPr id="3" name="Chart 2">
          <a:extLst>
            <a:ext uri="{FF2B5EF4-FFF2-40B4-BE49-F238E27FC236}">
              <a16:creationId xmlns:a16="http://schemas.microsoft.com/office/drawing/2014/main" id="{2B50C12C-7255-4037-A7EB-FA2BB93E90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571500</xdr:colOff>
      <xdr:row>19</xdr:row>
      <xdr:rowOff>171450</xdr:rowOff>
    </xdr:from>
    <xdr:to>
      <xdr:col>22</xdr:col>
      <xdr:colOff>279289</xdr:colOff>
      <xdr:row>33</xdr:row>
      <xdr:rowOff>126731</xdr:rowOff>
    </xdr:to>
    <xdr:pic>
      <xdr:nvPicPr>
        <xdr:cNvPr id="6" name="Picture 5">
          <a:extLst>
            <a:ext uri="{FF2B5EF4-FFF2-40B4-BE49-F238E27FC236}">
              <a16:creationId xmlns:a16="http://schemas.microsoft.com/office/drawing/2014/main" id="{3EEEA435-BF2E-4B7A-AF48-2F3E00AF201F}"/>
            </a:ext>
          </a:extLst>
        </xdr:cNvPr>
        <xdr:cNvPicPr>
          <a:picLocks noChangeAspect="1"/>
        </xdr:cNvPicPr>
      </xdr:nvPicPr>
      <xdr:blipFill>
        <a:blip xmlns:r="http://schemas.openxmlformats.org/officeDocument/2006/relationships" r:embed="rId2"/>
        <a:stretch>
          <a:fillRect/>
        </a:stretch>
      </xdr:blipFill>
      <xdr:spPr>
        <a:xfrm>
          <a:off x="9134475" y="3771900"/>
          <a:ext cx="4584589" cy="2755631"/>
        </a:xfrm>
        <a:prstGeom prst="rect">
          <a:avLst/>
        </a:prstGeom>
      </xdr:spPr>
    </xdr:pic>
    <xdr:clientData/>
  </xdr:twoCellAnchor>
  <xdr:twoCellAnchor editAs="oneCell">
    <xdr:from>
      <xdr:col>14</xdr:col>
      <xdr:colOff>400050</xdr:colOff>
      <xdr:row>33</xdr:row>
      <xdr:rowOff>180975</xdr:rowOff>
    </xdr:from>
    <xdr:to>
      <xdr:col>22</xdr:col>
      <xdr:colOff>107839</xdr:colOff>
      <xdr:row>47</xdr:row>
      <xdr:rowOff>136256</xdr:rowOff>
    </xdr:to>
    <xdr:pic>
      <xdr:nvPicPr>
        <xdr:cNvPr id="7" name="Picture 6">
          <a:extLst>
            <a:ext uri="{FF2B5EF4-FFF2-40B4-BE49-F238E27FC236}">
              <a16:creationId xmlns:a16="http://schemas.microsoft.com/office/drawing/2014/main" id="{6DD12B08-EA79-4C90-A5DD-5E55F090E912}"/>
            </a:ext>
          </a:extLst>
        </xdr:cNvPr>
        <xdr:cNvPicPr>
          <a:picLocks noChangeAspect="1"/>
        </xdr:cNvPicPr>
      </xdr:nvPicPr>
      <xdr:blipFill>
        <a:blip xmlns:r="http://schemas.openxmlformats.org/officeDocument/2006/relationships" r:embed="rId3"/>
        <a:stretch>
          <a:fillRect/>
        </a:stretch>
      </xdr:blipFill>
      <xdr:spPr>
        <a:xfrm>
          <a:off x="8963025" y="6581775"/>
          <a:ext cx="4584589" cy="2755631"/>
        </a:xfrm>
        <a:prstGeom prst="rect">
          <a:avLst/>
        </a:prstGeom>
      </xdr:spPr>
    </xdr:pic>
    <xdr:clientData/>
  </xdr:twoCellAnchor>
  <xdr:twoCellAnchor editAs="oneCell">
    <xdr:from>
      <xdr:col>0</xdr:col>
      <xdr:colOff>400050</xdr:colOff>
      <xdr:row>34</xdr:row>
      <xdr:rowOff>171450</xdr:rowOff>
    </xdr:from>
    <xdr:to>
      <xdr:col>13</xdr:col>
      <xdr:colOff>65723</xdr:colOff>
      <xdr:row>57</xdr:row>
      <xdr:rowOff>94684</xdr:rowOff>
    </xdr:to>
    <xdr:pic>
      <xdr:nvPicPr>
        <xdr:cNvPr id="8" name="Picture 7">
          <a:extLst>
            <a:ext uri="{FF2B5EF4-FFF2-40B4-BE49-F238E27FC236}">
              <a16:creationId xmlns:a16="http://schemas.microsoft.com/office/drawing/2014/main" id="{1DD536A7-9416-4E09-A504-B5687700D4DF}"/>
            </a:ext>
          </a:extLst>
        </xdr:cNvPr>
        <xdr:cNvPicPr>
          <a:picLocks noChangeAspect="1"/>
        </xdr:cNvPicPr>
      </xdr:nvPicPr>
      <xdr:blipFill>
        <a:blip xmlns:r="http://schemas.openxmlformats.org/officeDocument/2006/relationships" r:embed="rId4"/>
        <a:stretch>
          <a:fillRect/>
        </a:stretch>
      </xdr:blipFill>
      <xdr:spPr>
        <a:xfrm>
          <a:off x="400050" y="6772275"/>
          <a:ext cx="7619048" cy="4523809"/>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0.7375</cdr:x>
      <cdr:y>0.93518</cdr:y>
    </cdr:from>
    <cdr:to>
      <cdr:x>1</cdr:x>
      <cdr:y>1</cdr:y>
    </cdr:to>
    <cdr:sp macro="" textlink="">
      <cdr:nvSpPr>
        <cdr:cNvPr id="2" name="TextBox 1">
          <a:extLst xmlns:a="http://schemas.openxmlformats.org/drawingml/2006/main">
            <a:ext uri="{FF2B5EF4-FFF2-40B4-BE49-F238E27FC236}">
              <a16:creationId xmlns:a16="http://schemas.microsoft.com/office/drawing/2014/main" id="{C6E890D8-C139-4022-BFDA-710405EFF92E}"/>
            </a:ext>
          </a:extLst>
        </cdr:cNvPr>
        <cdr:cNvSpPr txBox="1"/>
      </cdr:nvSpPr>
      <cdr:spPr>
        <a:xfrm xmlns:a="http://schemas.openxmlformats.org/drawingml/2006/main">
          <a:off x="3371850" y="2565399"/>
          <a:ext cx="1200150" cy="1778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Census Bureau</a:t>
          </a:r>
          <a:endParaRPr lang="en-US" sz="700"/>
        </a:p>
      </cdr:txBody>
    </cdr:sp>
  </cdr:relSizeAnchor>
</c:userShapes>
</file>

<file path=xl/drawings/drawing14.xml><?xml version="1.0" encoding="utf-8"?>
<xdr:wsDr xmlns:xdr="http://schemas.openxmlformats.org/drawingml/2006/spreadsheetDrawing" xmlns:a="http://schemas.openxmlformats.org/drawingml/2006/main">
  <xdr:twoCellAnchor>
    <xdr:from>
      <xdr:col>31</xdr:col>
      <xdr:colOff>133350</xdr:colOff>
      <xdr:row>10</xdr:row>
      <xdr:rowOff>71436</xdr:rowOff>
    </xdr:from>
    <xdr:to>
      <xdr:col>39</xdr:col>
      <xdr:colOff>304800</xdr:colOff>
      <xdr:row>25</xdr:row>
      <xdr:rowOff>19050</xdr:rowOff>
    </xdr:to>
    <xdr:graphicFrame macro="">
      <xdr:nvGraphicFramePr>
        <xdr:cNvPr id="9" name="Chart 8">
          <a:extLst>
            <a:ext uri="{FF2B5EF4-FFF2-40B4-BE49-F238E27FC236}">
              <a16:creationId xmlns:a16="http://schemas.microsoft.com/office/drawing/2014/main" id="{7BE85205-68D6-4592-BC1D-D4F1543F7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723901</xdr:colOff>
      <xdr:row>93</xdr:row>
      <xdr:rowOff>95250</xdr:rowOff>
    </xdr:from>
    <xdr:to>
      <xdr:col>10</xdr:col>
      <xdr:colOff>1066801</xdr:colOff>
      <xdr:row>115</xdr:row>
      <xdr:rowOff>38100</xdr:rowOff>
    </xdr:to>
    <xdr:graphicFrame macro="">
      <xdr:nvGraphicFramePr>
        <xdr:cNvPr id="12" name="Chart 11">
          <a:extLst>
            <a:ext uri="{FF2B5EF4-FFF2-40B4-BE49-F238E27FC236}">
              <a16:creationId xmlns:a16="http://schemas.microsoft.com/office/drawing/2014/main" id="{923E8BE7-2CA5-41A5-9E73-CB3672D2A4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0</xdr:colOff>
      <xdr:row>2</xdr:row>
      <xdr:rowOff>0</xdr:rowOff>
    </xdr:from>
    <xdr:to>
      <xdr:col>35</xdr:col>
      <xdr:colOff>422441</xdr:colOff>
      <xdr:row>3</xdr:row>
      <xdr:rowOff>21699</xdr:rowOff>
    </xdr:to>
    <xdr:sp macro="" textlink="">
      <xdr:nvSpPr>
        <xdr:cNvPr id="14" name="TextBox 1">
          <a:extLst>
            <a:ext uri="{FF2B5EF4-FFF2-40B4-BE49-F238E27FC236}">
              <a16:creationId xmlns:a16="http://schemas.microsoft.com/office/drawing/2014/main" id="{5CD087A1-9833-4772-BD34-8706E2624D9A}"/>
            </a:ext>
          </a:extLst>
        </xdr:cNvPr>
        <xdr:cNvSpPr txBox="1"/>
      </xdr:nvSpPr>
      <xdr:spPr>
        <a:xfrm>
          <a:off x="26146125" y="381000"/>
          <a:ext cx="1641641" cy="21219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700"/>
            <a:t>source: U.S.</a:t>
          </a:r>
          <a:r>
            <a:rPr lang="en-US" sz="700" baseline="0"/>
            <a:t> Bureau of Labor Statistics</a:t>
          </a:r>
          <a:endParaRPr lang="en-US" sz="700"/>
        </a:p>
      </xdr:txBody>
    </xdr:sp>
    <xdr:clientData/>
  </xdr:twoCellAnchor>
  <xdr:twoCellAnchor>
    <xdr:from>
      <xdr:col>39</xdr:col>
      <xdr:colOff>342899</xdr:colOff>
      <xdr:row>10</xdr:row>
      <xdr:rowOff>71437</xdr:rowOff>
    </xdr:from>
    <xdr:to>
      <xdr:col>48</xdr:col>
      <xdr:colOff>47624</xdr:colOff>
      <xdr:row>25</xdr:row>
      <xdr:rowOff>19050</xdr:rowOff>
    </xdr:to>
    <xdr:graphicFrame macro="">
      <xdr:nvGraphicFramePr>
        <xdr:cNvPr id="15" name="Chart 14">
          <a:extLst>
            <a:ext uri="{FF2B5EF4-FFF2-40B4-BE49-F238E27FC236}">
              <a16:creationId xmlns:a16="http://schemas.microsoft.com/office/drawing/2014/main" id="{524B090C-89D1-4BFE-8F32-DD13268398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342899</xdr:colOff>
      <xdr:row>140</xdr:row>
      <xdr:rowOff>85724</xdr:rowOff>
    </xdr:from>
    <xdr:to>
      <xdr:col>25</xdr:col>
      <xdr:colOff>1114424</xdr:colOff>
      <xdr:row>149</xdr:row>
      <xdr:rowOff>257174</xdr:rowOff>
    </xdr:to>
    <xdr:graphicFrame macro="">
      <xdr:nvGraphicFramePr>
        <xdr:cNvPr id="3" name="Chart 2">
          <a:extLst>
            <a:ext uri="{FF2B5EF4-FFF2-40B4-BE49-F238E27FC236}">
              <a16:creationId xmlns:a16="http://schemas.microsoft.com/office/drawing/2014/main" id="{DF2A6AC9-1968-4A63-A4F5-40B887B0E8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180975</xdr:colOff>
      <xdr:row>25</xdr:row>
      <xdr:rowOff>142875</xdr:rowOff>
    </xdr:from>
    <xdr:to>
      <xdr:col>39</xdr:col>
      <xdr:colOff>171450</xdr:colOff>
      <xdr:row>38</xdr:row>
      <xdr:rowOff>57150</xdr:rowOff>
    </xdr:to>
    <xdr:graphicFrame macro="">
      <xdr:nvGraphicFramePr>
        <xdr:cNvPr id="10" name="Chart 9">
          <a:extLst>
            <a:ext uri="{FF2B5EF4-FFF2-40B4-BE49-F238E27FC236}">
              <a16:creationId xmlns:a16="http://schemas.microsoft.com/office/drawing/2014/main" id="{AA27295D-B203-4EA3-BD00-EC782F0C6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41</xdr:col>
      <xdr:colOff>0</xdr:colOff>
      <xdr:row>26</xdr:row>
      <xdr:rowOff>0</xdr:rowOff>
    </xdr:from>
    <xdr:to>
      <xdr:col>49</xdr:col>
      <xdr:colOff>171450</xdr:colOff>
      <xdr:row>39</xdr:row>
      <xdr:rowOff>61914</xdr:rowOff>
    </xdr:to>
    <xdr:graphicFrame macro="">
      <xdr:nvGraphicFramePr>
        <xdr:cNvPr id="13" name="Chart 12">
          <a:extLst>
            <a:ext uri="{FF2B5EF4-FFF2-40B4-BE49-F238E27FC236}">
              <a16:creationId xmlns:a16="http://schemas.microsoft.com/office/drawing/2014/main" id="{70175962-31E3-4E3F-BB97-861474671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0.67481</cdr:x>
      <cdr:y>0.9431</cdr:y>
    </cdr:from>
    <cdr:to>
      <cdr:x>1</cdr:x>
      <cdr:y>1</cdr:y>
    </cdr:to>
    <cdr:sp macro="" textlink="">
      <cdr:nvSpPr>
        <cdr:cNvPr id="3" name="TextBox 1">
          <a:extLst xmlns:a="http://schemas.openxmlformats.org/drawingml/2006/main">
            <a:ext uri="{FF2B5EF4-FFF2-40B4-BE49-F238E27FC236}">
              <a16:creationId xmlns:a16="http://schemas.microsoft.com/office/drawing/2014/main" id="{A7A5A2B3-99B0-4672-BB88-D7BD0001CB43}"/>
            </a:ext>
          </a:extLst>
        </cdr:cNvPr>
        <cdr:cNvSpPr txBox="1"/>
      </cdr:nvSpPr>
      <cdr:spPr>
        <a:xfrm xmlns:a="http://schemas.openxmlformats.org/drawingml/2006/main">
          <a:off x="3406609" y="3516840"/>
          <a:ext cx="1641641" cy="2121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Bureau of Labor Statistics</a:t>
          </a:r>
          <a:endParaRPr lang="en-US" sz="700"/>
        </a:p>
      </cdr:txBody>
    </cdr:sp>
  </cdr:relSizeAnchor>
</c:userShapes>
</file>

<file path=xl/drawings/drawing16.xml><?xml version="1.0" encoding="utf-8"?>
<c:userShapes xmlns:c="http://schemas.openxmlformats.org/drawingml/2006/chart">
  <cdr:relSizeAnchor xmlns:cdr="http://schemas.openxmlformats.org/drawingml/2006/chartDrawing">
    <cdr:from>
      <cdr:x>0.63796</cdr:x>
      <cdr:y>0.94459</cdr:y>
    </cdr:from>
    <cdr:to>
      <cdr:x>1</cdr:x>
      <cdr:y>1</cdr:y>
    </cdr:to>
    <cdr:sp macro="" textlink="">
      <cdr:nvSpPr>
        <cdr:cNvPr id="2" name="TextBox 1">
          <a:extLst xmlns:a="http://schemas.openxmlformats.org/drawingml/2006/main">
            <a:ext uri="{FF2B5EF4-FFF2-40B4-BE49-F238E27FC236}">
              <a16:creationId xmlns:a16="http://schemas.microsoft.com/office/drawing/2014/main" id="{5CD087A1-9833-4772-BD34-8706E2624D9A}"/>
            </a:ext>
          </a:extLst>
        </cdr:cNvPr>
        <cdr:cNvSpPr txBox="1"/>
      </cdr:nvSpPr>
      <cdr:spPr>
        <a:xfrm xmlns:a="http://schemas.openxmlformats.org/drawingml/2006/main">
          <a:off x="2825584" y="3454924"/>
          <a:ext cx="1603541" cy="20267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Bureau of Labor Statistics</a:t>
          </a:r>
          <a:endParaRPr lang="en-US" sz="700"/>
        </a:p>
      </cdr:txBody>
    </cdr:sp>
  </cdr:relSizeAnchor>
</c:userShapes>
</file>

<file path=xl/drawings/drawing17.xml><?xml version="1.0" encoding="utf-8"?>
<c:userShapes xmlns:c="http://schemas.openxmlformats.org/drawingml/2006/chart">
  <cdr:relSizeAnchor xmlns:cdr="http://schemas.openxmlformats.org/drawingml/2006/chartDrawing">
    <cdr:from>
      <cdr:x>0.76493</cdr:x>
      <cdr:y>0.94566</cdr:y>
    </cdr:from>
    <cdr:to>
      <cdr:x>1</cdr:x>
      <cdr:y>1</cdr:y>
    </cdr:to>
    <cdr:sp macro="" textlink="">
      <cdr:nvSpPr>
        <cdr:cNvPr id="2" name="TextBox 1">
          <a:extLst xmlns:a="http://schemas.openxmlformats.org/drawingml/2006/main">
            <a:ext uri="{FF2B5EF4-FFF2-40B4-BE49-F238E27FC236}">
              <a16:creationId xmlns:a16="http://schemas.microsoft.com/office/drawing/2014/main" id="{6F9AF88C-89A7-4320-8C9B-44509CD6AE2E}"/>
            </a:ext>
          </a:extLst>
        </cdr:cNvPr>
        <cdr:cNvSpPr txBox="1"/>
      </cdr:nvSpPr>
      <cdr:spPr>
        <a:xfrm xmlns:a="http://schemas.openxmlformats.org/drawingml/2006/main">
          <a:off x="3970823" y="3526391"/>
          <a:ext cx="1220302" cy="2026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Census Bureau</a:t>
          </a:r>
          <a:endParaRPr lang="en-US" sz="700"/>
        </a:p>
      </cdr:txBody>
    </cdr:sp>
  </cdr:relSizeAnchor>
</c:userShapes>
</file>

<file path=xl/drawings/drawing18.xml><?xml version="1.0" encoding="utf-8"?>
<c:userShapes xmlns:c="http://schemas.openxmlformats.org/drawingml/2006/chart">
  <cdr:relSizeAnchor xmlns:cdr="http://schemas.openxmlformats.org/drawingml/2006/chartDrawing">
    <cdr:from>
      <cdr:x>0</cdr:x>
      <cdr:y>0.90561</cdr:y>
    </cdr:from>
    <cdr:to>
      <cdr:x>0.35029</cdr:x>
      <cdr:y>1</cdr:y>
    </cdr:to>
    <cdr:sp macro="" textlink="">
      <cdr:nvSpPr>
        <cdr:cNvPr id="4" name="TextBox 1">
          <a:extLst xmlns:a="http://schemas.openxmlformats.org/drawingml/2006/main">
            <a:ext uri="{FF2B5EF4-FFF2-40B4-BE49-F238E27FC236}">
              <a16:creationId xmlns:a16="http://schemas.microsoft.com/office/drawing/2014/main" id="{C6E890D8-C139-4022-BFDA-710405EFF92E}"/>
            </a:ext>
          </a:extLst>
        </cdr:cNvPr>
        <cdr:cNvSpPr txBox="1"/>
      </cdr:nvSpPr>
      <cdr:spPr>
        <a:xfrm xmlns:a="http://schemas.openxmlformats.org/drawingml/2006/main">
          <a:off x="0" y="2924176"/>
          <a:ext cx="1704976" cy="3047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ESRI</a:t>
          </a:r>
          <a:r>
            <a:rPr lang="en-US" sz="700" baseline="0"/>
            <a:t> ArcGIS Business Analyst Online, Esri forecasts for 2021 and 2026</a:t>
          </a:r>
          <a:endParaRPr lang="en-US" sz="700"/>
        </a:p>
      </cdr:txBody>
    </cdr:sp>
  </cdr:relSizeAnchor>
</c:userShapes>
</file>

<file path=xl/drawings/drawing19.xml><?xml version="1.0" encoding="utf-8"?>
<c:userShapes xmlns:c="http://schemas.openxmlformats.org/drawingml/2006/chart">
  <cdr:relSizeAnchor xmlns:cdr="http://schemas.openxmlformats.org/drawingml/2006/chartDrawing">
    <cdr:from>
      <cdr:x>0.66341</cdr:x>
      <cdr:y>0.90561</cdr:y>
    </cdr:from>
    <cdr:to>
      <cdr:x>1</cdr:x>
      <cdr:y>1</cdr:y>
    </cdr:to>
    <cdr:sp macro="" textlink="">
      <cdr:nvSpPr>
        <cdr:cNvPr id="4" name="TextBox 1">
          <a:extLst xmlns:a="http://schemas.openxmlformats.org/drawingml/2006/main">
            <a:ext uri="{FF2B5EF4-FFF2-40B4-BE49-F238E27FC236}">
              <a16:creationId xmlns:a16="http://schemas.microsoft.com/office/drawing/2014/main" id="{C6E890D8-C139-4022-BFDA-710405EFF92E}"/>
            </a:ext>
          </a:extLst>
        </cdr:cNvPr>
        <cdr:cNvSpPr txBox="1"/>
      </cdr:nvSpPr>
      <cdr:spPr>
        <a:xfrm xmlns:a="http://schemas.openxmlformats.org/drawingml/2006/main">
          <a:off x="3228975" y="3372741"/>
          <a:ext cx="1638300" cy="35153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ESRI</a:t>
          </a:r>
          <a:r>
            <a:rPr lang="en-US" sz="700" baseline="0"/>
            <a:t> ArcGIS Business Analyst Online, Esri forecasts for 2021 and 2026</a:t>
          </a:r>
          <a:endParaRPr lang="en-US" sz="700"/>
        </a:p>
      </cdr:txBody>
    </cdr:sp>
  </cdr:relSizeAnchor>
</c:userShapes>
</file>

<file path=xl/drawings/drawing2.xml><?xml version="1.0" encoding="utf-8"?>
<c:userShapes xmlns:c="http://schemas.openxmlformats.org/drawingml/2006/chart">
  <cdr:relSizeAnchor xmlns:cdr="http://schemas.openxmlformats.org/drawingml/2006/chartDrawing">
    <cdr:from>
      <cdr:x>0.75344</cdr:x>
      <cdr:y>0.93211</cdr:y>
    </cdr:from>
    <cdr:to>
      <cdr:x>0.99688</cdr:x>
      <cdr:y>0.99387</cdr:y>
    </cdr:to>
    <cdr:sp macro="" textlink="">
      <cdr:nvSpPr>
        <cdr:cNvPr id="2" name="TextBox 1">
          <a:extLst xmlns:a="http://schemas.openxmlformats.org/drawingml/2006/main">
            <a:ext uri="{FF2B5EF4-FFF2-40B4-BE49-F238E27FC236}">
              <a16:creationId xmlns:a16="http://schemas.microsoft.com/office/drawing/2014/main" id="{A7A5A2B3-99B0-4672-BB88-D7BD0001CB43}"/>
            </a:ext>
          </a:extLst>
        </cdr:cNvPr>
        <cdr:cNvSpPr txBox="1"/>
      </cdr:nvSpPr>
      <cdr:spPr>
        <a:xfrm xmlns:a="http://schemas.openxmlformats.org/drawingml/2006/main">
          <a:off x="3444710" y="2898775"/>
          <a:ext cx="1113004" cy="19208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Census Bureau</a:t>
          </a:r>
          <a:endParaRPr lang="en-US" sz="700"/>
        </a:p>
      </cdr:txBody>
    </cdr:sp>
  </cdr:relSizeAnchor>
</c:userShapes>
</file>

<file path=xl/drawings/drawing20.xml><?xml version="1.0" encoding="utf-8"?>
<c:userShapes xmlns:c="http://schemas.openxmlformats.org/drawingml/2006/chart">
  <cdr:relSizeAnchor xmlns:cdr="http://schemas.openxmlformats.org/drawingml/2006/chartDrawing">
    <cdr:from>
      <cdr:x>0.67481</cdr:x>
      <cdr:y>0.9431</cdr:y>
    </cdr:from>
    <cdr:to>
      <cdr:x>1</cdr:x>
      <cdr:y>1</cdr:y>
    </cdr:to>
    <cdr:sp macro="" textlink="">
      <cdr:nvSpPr>
        <cdr:cNvPr id="3" name="TextBox 1">
          <a:extLst xmlns:a="http://schemas.openxmlformats.org/drawingml/2006/main">
            <a:ext uri="{FF2B5EF4-FFF2-40B4-BE49-F238E27FC236}">
              <a16:creationId xmlns:a16="http://schemas.microsoft.com/office/drawing/2014/main" id="{A7A5A2B3-99B0-4672-BB88-D7BD0001CB43}"/>
            </a:ext>
          </a:extLst>
        </cdr:cNvPr>
        <cdr:cNvSpPr txBox="1"/>
      </cdr:nvSpPr>
      <cdr:spPr>
        <a:xfrm xmlns:a="http://schemas.openxmlformats.org/drawingml/2006/main">
          <a:off x="3406609" y="3516840"/>
          <a:ext cx="1641641" cy="2121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Bureau of Labor Statistics</a:t>
          </a:r>
          <a:endParaRPr lang="en-US" sz="700"/>
        </a:p>
      </cdr:txBody>
    </cdr:sp>
  </cdr:relSizeAnchor>
</c:userShapes>
</file>

<file path=xl/drawings/drawing21.xml><?xml version="1.0" encoding="utf-8"?>
<xdr:wsDr xmlns:xdr="http://schemas.openxmlformats.org/drawingml/2006/spreadsheetDrawing" xmlns:a="http://schemas.openxmlformats.org/drawingml/2006/main">
  <xdr:twoCellAnchor>
    <xdr:from>
      <xdr:col>5</xdr:col>
      <xdr:colOff>161925</xdr:colOff>
      <xdr:row>15</xdr:row>
      <xdr:rowOff>66675</xdr:rowOff>
    </xdr:from>
    <xdr:to>
      <xdr:col>12</xdr:col>
      <xdr:colOff>333375</xdr:colOff>
      <xdr:row>20</xdr:row>
      <xdr:rowOff>152400</xdr:rowOff>
    </xdr:to>
    <xdr:sp macro="" textlink="">
      <xdr:nvSpPr>
        <xdr:cNvPr id="4" name="TextBox 3">
          <a:extLst>
            <a:ext uri="{FF2B5EF4-FFF2-40B4-BE49-F238E27FC236}">
              <a16:creationId xmlns:a16="http://schemas.microsoft.com/office/drawing/2014/main" id="{8BFDF5E8-DD29-4800-A46B-71625B3E254E}"/>
            </a:ext>
          </a:extLst>
        </xdr:cNvPr>
        <xdr:cNvSpPr txBox="1"/>
      </xdr:nvSpPr>
      <xdr:spPr>
        <a:xfrm>
          <a:off x="3581400" y="2924175"/>
          <a:ext cx="443865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Chippewa County's employment change over 2015-2019 of </a:t>
          </a:r>
          <a:r>
            <a:rPr lang="en-US" sz="1100" b="1" i="0">
              <a:solidFill>
                <a:schemeClr val="dk1"/>
              </a:solidFill>
              <a:effectLst/>
              <a:latin typeface="+mn-lt"/>
              <a:ea typeface="+mn-ea"/>
              <a:cs typeface="+mn-cs"/>
            </a:rPr>
            <a:t>-2.76</a:t>
          </a:r>
          <a:r>
            <a:rPr lang="en-US" sz="1100" b="0" i="0">
              <a:solidFill>
                <a:schemeClr val="dk1"/>
              </a:solidFill>
              <a:effectLst/>
              <a:latin typeface="+mn-lt"/>
              <a:ea typeface="+mn-ea"/>
              <a:cs typeface="+mn-cs"/>
            </a:rPr>
            <a:t>% trailed the </a:t>
          </a:r>
          <a:r>
            <a:rPr lang="en-US" sz="1100" b="1" i="0">
              <a:solidFill>
                <a:schemeClr val="dk1"/>
              </a:solidFill>
              <a:effectLst/>
              <a:latin typeface="+mn-lt"/>
              <a:ea typeface="+mn-ea"/>
              <a:cs typeface="+mn-cs"/>
            </a:rPr>
            <a:t>7.08%</a:t>
          </a:r>
          <a:r>
            <a:rPr lang="en-US" sz="1100" b="0" i="0">
              <a:solidFill>
                <a:schemeClr val="dk1"/>
              </a:solidFill>
              <a:effectLst/>
              <a:latin typeface="+mn-lt"/>
              <a:ea typeface="+mn-ea"/>
              <a:cs typeface="+mn-cs"/>
            </a:rPr>
            <a:t> growth of employment nationally by </a:t>
          </a:r>
          <a:r>
            <a:rPr lang="en-US" sz="1100" b="1" i="0">
              <a:solidFill>
                <a:schemeClr val="dk1"/>
              </a:solidFill>
              <a:effectLst/>
              <a:latin typeface="+mn-lt"/>
              <a:ea typeface="+mn-ea"/>
              <a:cs typeface="+mn-cs"/>
            </a:rPr>
            <a:t>-9.84%</a:t>
          </a:r>
          <a:r>
            <a:rPr lang="en-US" sz="1100" b="0" i="0">
              <a:solidFill>
                <a:schemeClr val="dk1"/>
              </a:solidFill>
              <a:effectLst/>
              <a:latin typeface="+mn-lt"/>
              <a:ea typeface="+mn-ea"/>
              <a:cs typeface="+mn-cs"/>
            </a:rPr>
            <a:t>. Accounting for this difference was an industry mix inclined toward industries that experienced slower growth, coupled with the fact that a large share of local industries underperformed their counterparts nationally.</a:t>
          </a:r>
          <a:endParaRPr lang="en-US" sz="1100"/>
        </a:p>
      </xdr:txBody>
    </xdr:sp>
    <xdr:clientData/>
  </xdr:twoCellAnchor>
  <xdr:twoCellAnchor editAs="oneCell">
    <xdr:from>
      <xdr:col>1</xdr:col>
      <xdr:colOff>514350</xdr:colOff>
      <xdr:row>22</xdr:row>
      <xdr:rowOff>57150</xdr:rowOff>
    </xdr:from>
    <xdr:to>
      <xdr:col>13</xdr:col>
      <xdr:colOff>265817</xdr:colOff>
      <xdr:row>37</xdr:row>
      <xdr:rowOff>123442</xdr:rowOff>
    </xdr:to>
    <xdr:pic>
      <xdr:nvPicPr>
        <xdr:cNvPr id="7" name="Picture 6">
          <a:extLst>
            <a:ext uri="{FF2B5EF4-FFF2-40B4-BE49-F238E27FC236}">
              <a16:creationId xmlns:a16="http://schemas.microsoft.com/office/drawing/2014/main" id="{E4BF2908-5AA8-40B9-903A-05A4C235E5A4}"/>
            </a:ext>
          </a:extLst>
        </xdr:cNvPr>
        <xdr:cNvPicPr>
          <a:picLocks noChangeAspect="1"/>
        </xdr:cNvPicPr>
      </xdr:nvPicPr>
      <xdr:blipFill>
        <a:blip xmlns:r="http://schemas.openxmlformats.org/officeDocument/2006/relationships" r:embed="rId1"/>
        <a:stretch>
          <a:fillRect/>
        </a:stretch>
      </xdr:blipFill>
      <xdr:spPr>
        <a:xfrm>
          <a:off x="1495425" y="4248150"/>
          <a:ext cx="7066667" cy="3066667"/>
        </a:xfrm>
        <a:prstGeom prst="rect">
          <a:avLst/>
        </a:prstGeom>
      </xdr:spPr>
    </xdr:pic>
    <xdr:clientData/>
  </xdr:twoCellAnchor>
  <xdr:twoCellAnchor editAs="oneCell">
    <xdr:from>
      <xdr:col>13</xdr:col>
      <xdr:colOff>9525</xdr:colOff>
      <xdr:row>0</xdr:row>
      <xdr:rowOff>133350</xdr:rowOff>
    </xdr:from>
    <xdr:to>
      <xdr:col>23</xdr:col>
      <xdr:colOff>447675</xdr:colOff>
      <xdr:row>24</xdr:row>
      <xdr:rowOff>142875</xdr:rowOff>
    </xdr:to>
    <xdr:pic>
      <xdr:nvPicPr>
        <xdr:cNvPr id="8" name="Picture 7">
          <a:extLst>
            <a:ext uri="{FF2B5EF4-FFF2-40B4-BE49-F238E27FC236}">
              <a16:creationId xmlns:a16="http://schemas.microsoft.com/office/drawing/2014/main" id="{A569C107-DA84-4F78-8BEC-D7FB8D3685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05800" y="133350"/>
          <a:ext cx="65341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12</xdr:col>
      <xdr:colOff>313752</xdr:colOff>
      <xdr:row>14</xdr:row>
      <xdr:rowOff>180827</xdr:rowOff>
    </xdr:to>
    <xdr:pic>
      <xdr:nvPicPr>
        <xdr:cNvPr id="2" name="Picture 1">
          <a:extLst>
            <a:ext uri="{FF2B5EF4-FFF2-40B4-BE49-F238E27FC236}">
              <a16:creationId xmlns:a16="http://schemas.microsoft.com/office/drawing/2014/main" id="{700152BA-784E-492D-92CD-00D2811EE8EA}"/>
            </a:ext>
          </a:extLst>
        </xdr:cNvPr>
        <xdr:cNvPicPr>
          <a:picLocks noChangeAspect="1"/>
        </xdr:cNvPicPr>
      </xdr:nvPicPr>
      <xdr:blipFill>
        <a:blip xmlns:r="http://schemas.openxmlformats.org/officeDocument/2006/relationships" r:embed="rId3"/>
        <a:stretch>
          <a:fillRect/>
        </a:stretch>
      </xdr:blipFill>
      <xdr:spPr>
        <a:xfrm>
          <a:off x="3419475" y="1714500"/>
          <a:ext cx="4580952" cy="118095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228600</xdr:colOff>
      <xdr:row>0</xdr:row>
      <xdr:rowOff>152400</xdr:rowOff>
    </xdr:from>
    <xdr:to>
      <xdr:col>22</xdr:col>
      <xdr:colOff>219075</xdr:colOff>
      <xdr:row>9</xdr:row>
      <xdr:rowOff>104775</xdr:rowOff>
    </xdr:to>
    <xdr:sp macro="" textlink="">
      <xdr:nvSpPr>
        <xdr:cNvPr id="4" name="TextBox 3">
          <a:extLst>
            <a:ext uri="{FF2B5EF4-FFF2-40B4-BE49-F238E27FC236}">
              <a16:creationId xmlns:a16="http://schemas.microsoft.com/office/drawing/2014/main" id="{9E0CB87B-DE56-4C14-99D7-BE8B8E67AAC3}"/>
            </a:ext>
          </a:extLst>
        </xdr:cNvPr>
        <xdr:cNvSpPr txBox="1"/>
      </xdr:nvSpPr>
      <xdr:spPr>
        <a:xfrm>
          <a:off x="9220200" y="152400"/>
          <a:ext cx="6086475"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latin typeface="+mn-lt"/>
              <a:ea typeface="+mn-ea"/>
              <a:cs typeface="+mn-cs"/>
            </a:rPr>
            <a:t>THE TERM “NEW ECONOMY” REFERS TO A “GLOBAL, ENTREPRENEURIAL, AND KNOWLEDGE-BASED ECONOMY WHERE BUSINESS SUCCESS COMES INCREASINGLY FROM THE ABILITY TO INCORPORATE KNOWLEDGE, TECHNOLOGY, CREATIVITY AND INNOVATION INTO PRODUCTS AND SERVICES.” </a:t>
          </a:r>
          <a:endParaRPr 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0.76055</cdr:x>
      <cdr:y>0.93211</cdr:y>
    </cdr:from>
    <cdr:to>
      <cdr:x>1</cdr:x>
      <cdr:y>0.99387</cdr:y>
    </cdr:to>
    <cdr:sp macro="" textlink="">
      <cdr:nvSpPr>
        <cdr:cNvPr id="2" name="TextBox 1">
          <a:extLst xmlns:a="http://schemas.openxmlformats.org/drawingml/2006/main">
            <a:ext uri="{FF2B5EF4-FFF2-40B4-BE49-F238E27FC236}">
              <a16:creationId xmlns:a16="http://schemas.microsoft.com/office/drawing/2014/main" id="{6F9AF88C-89A7-4320-8C9B-44509CD6AE2E}"/>
            </a:ext>
          </a:extLst>
        </cdr:cNvPr>
        <cdr:cNvSpPr txBox="1"/>
      </cdr:nvSpPr>
      <cdr:spPr>
        <a:xfrm xmlns:a="http://schemas.openxmlformats.org/drawingml/2006/main">
          <a:off x="3535196" y="2898775"/>
          <a:ext cx="1113004" cy="19208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Census Bureau</a:t>
          </a:r>
          <a:endParaRPr lang="en-US" sz="700"/>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133350</xdr:colOff>
      <xdr:row>7</xdr:row>
      <xdr:rowOff>52387</xdr:rowOff>
    </xdr:from>
    <xdr:to>
      <xdr:col>14</xdr:col>
      <xdr:colOff>419100</xdr:colOff>
      <xdr:row>22</xdr:row>
      <xdr:rowOff>66675</xdr:rowOff>
    </xdr:to>
    <xdr:graphicFrame macro="">
      <xdr:nvGraphicFramePr>
        <xdr:cNvPr id="4" name="Chart 3">
          <a:extLst>
            <a:ext uri="{FF2B5EF4-FFF2-40B4-BE49-F238E27FC236}">
              <a16:creationId xmlns:a16="http://schemas.microsoft.com/office/drawing/2014/main" id="{29C03EBC-E7BD-4D05-85F9-914B30AEC3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76200</xdr:colOff>
      <xdr:row>16</xdr:row>
      <xdr:rowOff>76200</xdr:rowOff>
    </xdr:from>
    <xdr:to>
      <xdr:col>26</xdr:col>
      <xdr:colOff>133350</xdr:colOff>
      <xdr:row>21</xdr:row>
      <xdr:rowOff>133350</xdr:rowOff>
    </xdr:to>
    <xdr:sp macro="" textlink="">
      <xdr:nvSpPr>
        <xdr:cNvPr id="2" name="TextBox 1">
          <a:extLst>
            <a:ext uri="{FF2B5EF4-FFF2-40B4-BE49-F238E27FC236}">
              <a16:creationId xmlns:a16="http://schemas.microsoft.com/office/drawing/2014/main" id="{814C154B-43E2-4A6D-9456-EBC679607AE8}"/>
            </a:ext>
          </a:extLst>
        </xdr:cNvPr>
        <xdr:cNvSpPr txBox="1"/>
      </xdr:nvSpPr>
      <xdr:spPr>
        <a:xfrm>
          <a:off x="17621250" y="4457700"/>
          <a:ext cx="25717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Chippewa</a:t>
          </a:r>
          <a:r>
            <a:rPr lang="en-US" sz="1100" baseline="0"/>
            <a:t> County residents have seen a loss in buying power from 2000 of about 10%. This is not as bad as Michigan as a whole which saw a loss of buying power of 16%.</a:t>
          </a:r>
          <a:endParaRPr lang="en-US"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0.77368</cdr:x>
      <cdr:y>0.9403</cdr:y>
    </cdr:from>
    <cdr:to>
      <cdr:x>1</cdr:x>
      <cdr:y>1</cdr:y>
    </cdr:to>
    <cdr:sp macro="" textlink="">
      <cdr:nvSpPr>
        <cdr:cNvPr id="2" name="TextBox 2">
          <a:extLst xmlns:a="http://schemas.openxmlformats.org/drawingml/2006/main">
            <a:ext uri="{FF2B5EF4-FFF2-40B4-BE49-F238E27FC236}">
              <a16:creationId xmlns:a16="http://schemas.microsoft.com/office/drawing/2014/main" id="{E781A567-CB3A-4CAF-B397-58CBA66AED28}"/>
            </a:ext>
          </a:extLst>
        </cdr:cNvPr>
        <cdr:cNvSpPr txBox="1"/>
      </cdr:nvSpPr>
      <cdr:spPr>
        <a:xfrm xmlns:a="http://schemas.openxmlformats.org/drawingml/2006/main">
          <a:off x="3994150" y="2700338"/>
          <a:ext cx="1168400" cy="1714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Census Bureau</a:t>
          </a:r>
          <a:endParaRPr lang="en-US" sz="700"/>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647700</xdr:colOff>
      <xdr:row>25</xdr:row>
      <xdr:rowOff>95249</xdr:rowOff>
    </xdr:from>
    <xdr:to>
      <xdr:col>12</xdr:col>
      <xdr:colOff>704850</xdr:colOff>
      <xdr:row>43</xdr:row>
      <xdr:rowOff>66674</xdr:rowOff>
    </xdr:to>
    <xdr:graphicFrame macro="">
      <xdr:nvGraphicFramePr>
        <xdr:cNvPr id="5" name="Chart 4">
          <a:extLst>
            <a:ext uri="{FF2B5EF4-FFF2-40B4-BE49-F238E27FC236}">
              <a16:creationId xmlns:a16="http://schemas.microsoft.com/office/drawing/2014/main" id="{F9879AED-7973-4000-8749-A28398C38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638174</xdr:colOff>
      <xdr:row>44</xdr:row>
      <xdr:rowOff>104775</xdr:rowOff>
    </xdr:from>
    <xdr:to>
      <xdr:col>12</xdr:col>
      <xdr:colOff>704849</xdr:colOff>
      <xdr:row>47</xdr:row>
      <xdr:rowOff>171450</xdr:rowOff>
    </xdr:to>
    <xdr:sp macro="" textlink="">
      <xdr:nvSpPr>
        <xdr:cNvPr id="6" name="TextBox 5">
          <a:extLst>
            <a:ext uri="{FF2B5EF4-FFF2-40B4-BE49-F238E27FC236}">
              <a16:creationId xmlns:a16="http://schemas.microsoft.com/office/drawing/2014/main" id="{5C297196-13A6-4E4E-8BB0-5A16BE30C7D1}"/>
            </a:ext>
          </a:extLst>
        </xdr:cNvPr>
        <xdr:cNvSpPr txBox="1"/>
      </xdr:nvSpPr>
      <xdr:spPr>
        <a:xfrm>
          <a:off x="4724399" y="8486775"/>
          <a:ext cx="517207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Chippewa employment is very seasonal with</a:t>
          </a:r>
          <a:r>
            <a:rPr lang="en-US" sz="1100" baseline="0"/>
            <a:t> highs every February and lows every October. This cyclical nature is probably the reason for such different values for ESRI BAO 2021 in the table above. Indicative of an economy very dependent on tourism.</a:t>
          </a:r>
          <a:endParaRPr lang="en-US" sz="1100"/>
        </a:p>
      </xdr:txBody>
    </xdr:sp>
    <xdr:clientData/>
  </xdr:twoCellAnchor>
  <xdr:twoCellAnchor>
    <xdr:from>
      <xdr:col>13</xdr:col>
      <xdr:colOff>95250</xdr:colOff>
      <xdr:row>25</xdr:row>
      <xdr:rowOff>76199</xdr:rowOff>
    </xdr:from>
    <xdr:to>
      <xdr:col>17</xdr:col>
      <xdr:colOff>133350</xdr:colOff>
      <xdr:row>32</xdr:row>
      <xdr:rowOff>85724</xdr:rowOff>
    </xdr:to>
    <xdr:sp macro="" textlink="">
      <xdr:nvSpPr>
        <xdr:cNvPr id="7" name="TextBox 6">
          <a:extLst>
            <a:ext uri="{FF2B5EF4-FFF2-40B4-BE49-F238E27FC236}">
              <a16:creationId xmlns:a16="http://schemas.microsoft.com/office/drawing/2014/main" id="{96C09EB5-02F1-4705-BA97-57A0DB6F01D0}"/>
            </a:ext>
          </a:extLst>
        </xdr:cNvPr>
        <xdr:cNvSpPr txBox="1"/>
      </xdr:nvSpPr>
      <xdr:spPr>
        <a:xfrm>
          <a:off x="10125075" y="4838699"/>
          <a:ext cx="2476500"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Chart made by selecting</a:t>
          </a:r>
          <a:r>
            <a:rPr lang="en-US" sz="1100" baseline="0"/>
            <a:t> data, insert-recommended charts, select All Charts tab then pick at the very bottom Combo. For each series pick the desired chart type which is Line for the geographies and Area for the recession data. Format as desired.</a:t>
          </a:r>
          <a:endParaRPr lang="en-US"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0.58984</cdr:x>
      <cdr:y>0.944</cdr:y>
    </cdr:from>
    <cdr:to>
      <cdr:x>1</cdr:x>
      <cdr:y>1</cdr:y>
    </cdr:to>
    <cdr:sp macro="" textlink="">
      <cdr:nvSpPr>
        <cdr:cNvPr id="2" name="TextBox 1">
          <a:extLst xmlns:a="http://schemas.openxmlformats.org/drawingml/2006/main">
            <a:ext uri="{FF2B5EF4-FFF2-40B4-BE49-F238E27FC236}">
              <a16:creationId xmlns:a16="http://schemas.microsoft.com/office/drawing/2014/main" id="{C6E890D8-C139-4022-BFDA-710405EFF92E}"/>
            </a:ext>
          </a:extLst>
        </cdr:cNvPr>
        <cdr:cNvSpPr txBox="1"/>
      </cdr:nvSpPr>
      <cdr:spPr>
        <a:xfrm xmlns:a="http://schemas.openxmlformats.org/drawingml/2006/main">
          <a:off x="3286652" y="3371851"/>
          <a:ext cx="2285473" cy="20002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Bureau of Labor Statistics, fred.stlouisfed.org</a:t>
          </a:r>
          <a:endParaRPr lang="en-US" sz="700"/>
        </a:p>
      </cdr:txBody>
    </cdr:sp>
  </cdr:relSizeAnchor>
</c:userShapes>
</file>

<file path=xl/drawings/drawing8.xml><?xml version="1.0" encoding="utf-8"?>
<xdr:wsDr xmlns:xdr="http://schemas.openxmlformats.org/drawingml/2006/spreadsheetDrawing" xmlns:a="http://schemas.openxmlformats.org/drawingml/2006/main">
  <xdr:twoCellAnchor>
    <xdr:from>
      <xdr:col>9</xdr:col>
      <xdr:colOff>547686</xdr:colOff>
      <xdr:row>5</xdr:row>
      <xdr:rowOff>52386</xdr:rowOff>
    </xdr:from>
    <xdr:to>
      <xdr:col>18</xdr:col>
      <xdr:colOff>304799</xdr:colOff>
      <xdr:row>21</xdr:row>
      <xdr:rowOff>57149</xdr:rowOff>
    </xdr:to>
    <xdr:graphicFrame macro="">
      <xdr:nvGraphicFramePr>
        <xdr:cNvPr id="3" name="Chart 2">
          <a:extLst>
            <a:ext uri="{FF2B5EF4-FFF2-40B4-BE49-F238E27FC236}">
              <a16:creationId xmlns:a16="http://schemas.microsoft.com/office/drawing/2014/main" id="{4C1FDD8E-F31E-4F88-B7FB-B80F75ED34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180975</xdr:colOff>
      <xdr:row>5</xdr:row>
      <xdr:rowOff>114299</xdr:rowOff>
    </xdr:from>
    <xdr:to>
      <xdr:col>40</xdr:col>
      <xdr:colOff>428625</xdr:colOff>
      <xdr:row>35</xdr:row>
      <xdr:rowOff>66675</xdr:rowOff>
    </xdr:to>
    <xdr:graphicFrame macro="">
      <xdr:nvGraphicFramePr>
        <xdr:cNvPr id="4" name="Chart 3">
          <a:extLst>
            <a:ext uri="{FF2B5EF4-FFF2-40B4-BE49-F238E27FC236}">
              <a16:creationId xmlns:a16="http://schemas.microsoft.com/office/drawing/2014/main" id="{403D4D04-7B2E-4785-8586-D86D90B0E0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542925</xdr:colOff>
      <xdr:row>77</xdr:row>
      <xdr:rowOff>95250</xdr:rowOff>
    </xdr:from>
    <xdr:to>
      <xdr:col>14</xdr:col>
      <xdr:colOff>238125</xdr:colOff>
      <xdr:row>91</xdr:row>
      <xdr:rowOff>38100</xdr:rowOff>
    </xdr:to>
    <xdr:graphicFrame macro="">
      <xdr:nvGraphicFramePr>
        <xdr:cNvPr id="5" name="Chart 4">
          <a:extLst>
            <a:ext uri="{FF2B5EF4-FFF2-40B4-BE49-F238E27FC236}">
              <a16:creationId xmlns:a16="http://schemas.microsoft.com/office/drawing/2014/main" id="{ABE3BB09-75D8-48B1-A0F5-01EEBEE279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12</xdr:col>
      <xdr:colOff>161925</xdr:colOff>
      <xdr:row>84</xdr:row>
      <xdr:rowOff>57150</xdr:rowOff>
    </xdr:from>
    <xdr:ext cx="1151662" cy="248851"/>
    <xdr:sp macro="" textlink="">
      <xdr:nvSpPr>
        <xdr:cNvPr id="7" name="TextBox 6">
          <a:extLst>
            <a:ext uri="{FF2B5EF4-FFF2-40B4-BE49-F238E27FC236}">
              <a16:creationId xmlns:a16="http://schemas.microsoft.com/office/drawing/2014/main" id="{69DF88F4-7239-422A-AA8C-7958915C63F1}"/>
            </a:ext>
          </a:extLst>
        </xdr:cNvPr>
        <xdr:cNvSpPr txBox="1"/>
      </xdr:nvSpPr>
      <xdr:spPr>
        <a:xfrm>
          <a:off x="7858125" y="16859250"/>
          <a:ext cx="115166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#83-Oscoda 10.6%</a:t>
          </a:r>
        </a:p>
      </xdr:txBody>
    </xdr:sp>
    <xdr:clientData/>
  </xdr:oneCellAnchor>
  <xdr:twoCellAnchor>
    <xdr:from>
      <xdr:col>12</xdr:col>
      <xdr:colOff>133350</xdr:colOff>
      <xdr:row>92</xdr:row>
      <xdr:rowOff>19050</xdr:rowOff>
    </xdr:from>
    <xdr:to>
      <xdr:col>19</xdr:col>
      <xdr:colOff>438150</xdr:colOff>
      <xdr:row>105</xdr:row>
      <xdr:rowOff>161925</xdr:rowOff>
    </xdr:to>
    <xdr:grpSp>
      <xdr:nvGrpSpPr>
        <xdr:cNvPr id="15" name="Group 14">
          <a:extLst>
            <a:ext uri="{FF2B5EF4-FFF2-40B4-BE49-F238E27FC236}">
              <a16:creationId xmlns:a16="http://schemas.microsoft.com/office/drawing/2014/main" id="{F09BBAF4-C6B8-4121-BED0-63BF63A180E9}"/>
            </a:ext>
          </a:extLst>
        </xdr:cNvPr>
        <xdr:cNvGrpSpPr/>
      </xdr:nvGrpSpPr>
      <xdr:grpSpPr>
        <a:xfrm>
          <a:off x="7829550" y="18421350"/>
          <a:ext cx="4572000" cy="2743200"/>
          <a:chOff x="7829550" y="18421350"/>
          <a:chExt cx="4572000" cy="2743200"/>
        </a:xfrm>
      </xdr:grpSpPr>
      <xdr:graphicFrame macro="">
        <xdr:nvGraphicFramePr>
          <xdr:cNvPr id="11" name="Chart 10">
            <a:extLst>
              <a:ext uri="{FF2B5EF4-FFF2-40B4-BE49-F238E27FC236}">
                <a16:creationId xmlns:a16="http://schemas.microsoft.com/office/drawing/2014/main" id="{42B50593-A9E1-4301-A333-F49EFD484924}"/>
              </a:ext>
            </a:extLst>
          </xdr:cNvPr>
          <xdr:cNvGraphicFramePr/>
        </xdr:nvGraphicFramePr>
        <xdr:xfrm>
          <a:off x="7829550" y="18421350"/>
          <a:ext cx="4572000" cy="27432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9" name="TextBox 8">
            <a:extLst>
              <a:ext uri="{FF2B5EF4-FFF2-40B4-BE49-F238E27FC236}">
                <a16:creationId xmlns:a16="http://schemas.microsoft.com/office/drawing/2014/main" id="{6B587E1F-E57E-4D73-B826-4164C822E811}"/>
              </a:ext>
            </a:extLst>
          </xdr:cNvPr>
          <xdr:cNvSpPr txBox="1"/>
        </xdr:nvSpPr>
        <xdr:spPr>
          <a:xfrm>
            <a:off x="9067800" y="19621500"/>
            <a:ext cx="88440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Nation 32.2%</a:t>
            </a:r>
          </a:p>
        </xdr:txBody>
      </xdr:sp>
      <xdr:sp macro="" textlink="">
        <xdr:nvSpPr>
          <xdr:cNvPr id="8" name="TextBox 7">
            <a:extLst>
              <a:ext uri="{FF2B5EF4-FFF2-40B4-BE49-F238E27FC236}">
                <a16:creationId xmlns:a16="http://schemas.microsoft.com/office/drawing/2014/main" id="{7A4585E4-24D2-4010-8F57-64BD462E7081}"/>
              </a:ext>
            </a:extLst>
          </xdr:cNvPr>
          <xdr:cNvSpPr txBox="1"/>
        </xdr:nvSpPr>
        <xdr:spPr>
          <a:xfrm>
            <a:off x="9715500" y="19802475"/>
            <a:ext cx="128278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#32-Chippewa</a:t>
            </a:r>
            <a:r>
              <a:rPr lang="en-US" sz="1000" baseline="0"/>
              <a:t> 21.3%</a:t>
            </a:r>
            <a:endParaRPr lang="en-US" sz="1000"/>
          </a:p>
        </xdr:txBody>
      </xdr:sp>
      <xdr:sp macro="" textlink="">
        <xdr:nvSpPr>
          <xdr:cNvPr id="6" name="TextBox 5">
            <a:extLst>
              <a:ext uri="{FF2B5EF4-FFF2-40B4-BE49-F238E27FC236}">
                <a16:creationId xmlns:a16="http://schemas.microsoft.com/office/drawing/2014/main" id="{3D5E2BD7-79BD-4C44-A092-ED5AD9E4DDD4}"/>
              </a:ext>
            </a:extLst>
          </xdr:cNvPr>
          <xdr:cNvSpPr txBox="1"/>
        </xdr:nvSpPr>
        <xdr:spPr>
          <a:xfrm>
            <a:off x="8524875" y="19097625"/>
            <a:ext cx="132119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#1-Washtenaw 55.9%</a:t>
            </a:r>
          </a:p>
        </xdr:txBody>
      </xdr:sp>
      <xdr:sp macro="" textlink="">
        <xdr:nvSpPr>
          <xdr:cNvPr id="12" name="TextBox 11">
            <a:extLst>
              <a:ext uri="{FF2B5EF4-FFF2-40B4-BE49-F238E27FC236}">
                <a16:creationId xmlns:a16="http://schemas.microsoft.com/office/drawing/2014/main" id="{5EAC2058-ADC0-49A6-B857-D9CEF524EDC3}"/>
              </a:ext>
            </a:extLst>
          </xdr:cNvPr>
          <xdr:cNvSpPr txBox="1"/>
        </xdr:nvSpPr>
        <xdr:spPr>
          <a:xfrm>
            <a:off x="8658225" y="19450050"/>
            <a:ext cx="109222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#4-Ingham</a:t>
            </a:r>
            <a:r>
              <a:rPr lang="en-US" sz="1000" baseline="0"/>
              <a:t> 38.9%</a:t>
            </a:r>
            <a:endParaRPr lang="en-US" sz="1000"/>
          </a:p>
        </xdr:txBody>
      </xdr:sp>
      <xdr:sp macro="" textlink="">
        <xdr:nvSpPr>
          <xdr:cNvPr id="14" name="TextBox 13">
            <a:extLst>
              <a:ext uri="{FF2B5EF4-FFF2-40B4-BE49-F238E27FC236}">
                <a16:creationId xmlns:a16="http://schemas.microsoft.com/office/drawing/2014/main" id="{C0C66E0F-4921-4340-8650-6FA764CAD036}"/>
              </a:ext>
            </a:extLst>
          </xdr:cNvPr>
          <xdr:cNvSpPr txBox="1"/>
        </xdr:nvSpPr>
        <xdr:spPr>
          <a:xfrm>
            <a:off x="10906125" y="20316825"/>
            <a:ext cx="128278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#83-Oscoda</a:t>
            </a:r>
            <a:r>
              <a:rPr lang="en-US" sz="1000" baseline="0"/>
              <a:t> 10.6%</a:t>
            </a:r>
            <a:endParaRPr lang="en-US" sz="1000"/>
          </a:p>
        </xdr:txBody>
      </xdr:sp>
    </xdr:grpSp>
    <xdr:clientData/>
  </xdr:twoCellAnchor>
</xdr:wsDr>
</file>

<file path=xl/drawings/drawing9.xml><?xml version="1.0" encoding="utf-8"?>
<c:userShapes xmlns:c="http://schemas.openxmlformats.org/drawingml/2006/chart">
  <cdr:relSizeAnchor xmlns:cdr="http://schemas.openxmlformats.org/drawingml/2006/chartDrawing">
    <cdr:from>
      <cdr:x>0.78111</cdr:x>
      <cdr:y>0.92148</cdr:y>
    </cdr:from>
    <cdr:to>
      <cdr:x>1</cdr:x>
      <cdr:y>0.99064</cdr:y>
    </cdr:to>
    <cdr:sp macro="" textlink="">
      <cdr:nvSpPr>
        <cdr:cNvPr id="2" name="TextBox 1">
          <a:extLst xmlns:a="http://schemas.openxmlformats.org/drawingml/2006/main">
            <a:ext uri="{FF2B5EF4-FFF2-40B4-BE49-F238E27FC236}">
              <a16:creationId xmlns:a16="http://schemas.microsoft.com/office/drawing/2014/main" id="{B7A37AA6-9CF3-4AD7-A6CA-262ED12C6B52}"/>
            </a:ext>
          </a:extLst>
        </cdr:cNvPr>
        <cdr:cNvSpPr txBox="1"/>
      </cdr:nvSpPr>
      <cdr:spPr>
        <a:xfrm xmlns:a="http://schemas.openxmlformats.org/drawingml/2006/main">
          <a:off x="4095749" y="2813049"/>
          <a:ext cx="1147764" cy="21113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700"/>
            <a:t>source: U.S.</a:t>
          </a:r>
          <a:r>
            <a:rPr lang="en-US" sz="700" baseline="0"/>
            <a:t> Census Bureau</a:t>
          </a:r>
          <a:endParaRPr lang="en-US" sz="7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41"/>
  <sheetViews>
    <sheetView tabSelected="1" workbookViewId="0">
      <selection activeCell="U1" sqref="U1"/>
    </sheetView>
  </sheetViews>
  <sheetFormatPr defaultRowHeight="15.75" x14ac:dyDescent="0.25"/>
  <cols>
    <col min="1" max="1" width="24.28515625" style="45" customWidth="1"/>
    <col min="2" max="2" width="21.28515625" style="45" customWidth="1"/>
    <col min="3" max="3" width="20.28515625" style="45" bestFit="1" customWidth="1"/>
    <col min="4" max="4" width="17.28515625" style="45" bestFit="1" customWidth="1"/>
    <col min="5" max="5" width="5" style="45" bestFit="1" customWidth="1"/>
    <col min="6" max="15" width="9.140625" style="45"/>
    <col min="16" max="16" width="39.5703125" style="45" customWidth="1"/>
    <col min="17" max="18" width="10.5703125" style="45" bestFit="1" customWidth="1"/>
    <col min="19" max="19" width="12.5703125" style="45" bestFit="1" customWidth="1"/>
    <col min="20" max="20" width="14.28515625" style="45" bestFit="1" customWidth="1"/>
    <col min="21" max="21" width="14.42578125" style="45" bestFit="1" customWidth="1"/>
    <col min="22" max="22" width="9.140625" style="45"/>
    <col min="23" max="24" width="15.28515625" style="45" bestFit="1" customWidth="1"/>
    <col min="25" max="25" width="9.5703125" style="45" bestFit="1" customWidth="1"/>
    <col min="26" max="26" width="9.140625" style="45"/>
    <col min="27" max="27" width="45.28515625" style="45" bestFit="1" customWidth="1"/>
    <col min="28" max="39" width="9.140625" style="45"/>
    <col min="40" max="40" width="18.140625" style="45" bestFit="1" customWidth="1"/>
    <col min="41" max="43" width="9.28515625" style="45" bestFit="1" customWidth="1"/>
    <col min="44" max="44" width="11.5703125" style="45" bestFit="1" customWidth="1"/>
    <col min="45" max="45" width="12.7109375" style="45" bestFit="1" customWidth="1"/>
    <col min="46" max="46" width="9.28515625" style="45" bestFit="1" customWidth="1"/>
    <col min="47" max="48" width="14" style="45" bestFit="1" customWidth="1"/>
    <col min="49" max="49" width="9.28515625" style="45" bestFit="1" customWidth="1"/>
    <col min="50" max="16384" width="9.140625" style="45"/>
  </cols>
  <sheetData>
    <row r="1" spans="1:49" x14ac:dyDescent="0.25">
      <c r="B1" s="45" t="s">
        <v>36</v>
      </c>
      <c r="D1" s="45" t="s">
        <v>36</v>
      </c>
      <c r="F1" s="45" t="s">
        <v>36</v>
      </c>
      <c r="H1" s="45" t="s">
        <v>36</v>
      </c>
      <c r="P1" s="45" t="s">
        <v>566</v>
      </c>
    </row>
    <row r="2" spans="1:49" x14ac:dyDescent="0.25">
      <c r="A2" s="45" t="s">
        <v>586</v>
      </c>
      <c r="P2" s="45" t="s">
        <v>108</v>
      </c>
      <c r="S2" s="45" t="s">
        <v>587</v>
      </c>
      <c r="AN2" s="31"/>
      <c r="AO2" s="145" t="s">
        <v>111</v>
      </c>
      <c r="AP2" s="145"/>
      <c r="AQ2" s="145"/>
      <c r="AR2" s="146" t="s">
        <v>112</v>
      </c>
      <c r="AS2" s="146"/>
      <c r="AT2" s="146"/>
      <c r="AU2" s="144" t="s">
        <v>113</v>
      </c>
      <c r="AV2" s="144"/>
      <c r="AW2" s="144"/>
    </row>
    <row r="3" spans="1:49" x14ac:dyDescent="0.25">
      <c r="G3" s="45" t="s">
        <v>547</v>
      </c>
      <c r="P3" s="45" t="s">
        <v>109</v>
      </c>
      <c r="AA3" s="45" t="s">
        <v>117</v>
      </c>
      <c r="AN3" s="31"/>
      <c r="AO3" s="32">
        <v>2010</v>
      </c>
      <c r="AP3" s="32">
        <v>2020</v>
      </c>
      <c r="AQ3" s="32" t="s">
        <v>114</v>
      </c>
      <c r="AR3" s="33">
        <v>2010</v>
      </c>
      <c r="AS3" s="33">
        <v>2020</v>
      </c>
      <c r="AT3" s="33" t="s">
        <v>114</v>
      </c>
      <c r="AU3" s="34">
        <v>2010</v>
      </c>
      <c r="AV3" s="34">
        <v>2020</v>
      </c>
      <c r="AW3" s="34" t="s">
        <v>114</v>
      </c>
    </row>
    <row r="4" spans="1:49" x14ac:dyDescent="0.25">
      <c r="A4" s="45" t="s">
        <v>69</v>
      </c>
      <c r="B4" s="45" t="s">
        <v>71</v>
      </c>
      <c r="C4" s="45" t="s">
        <v>72</v>
      </c>
      <c r="D4" s="45" t="s">
        <v>73</v>
      </c>
      <c r="P4" s="31"/>
      <c r="Q4" s="145" t="s">
        <v>111</v>
      </c>
      <c r="R4" s="145"/>
      <c r="S4" s="145"/>
      <c r="T4" s="146" t="s">
        <v>112</v>
      </c>
      <c r="U4" s="146"/>
      <c r="V4" s="146"/>
      <c r="W4" s="144" t="s">
        <v>113</v>
      </c>
      <c r="X4" s="144"/>
      <c r="Y4" s="144"/>
      <c r="AA4" s="45" t="s">
        <v>93</v>
      </c>
      <c r="AN4" s="31" t="s">
        <v>68</v>
      </c>
      <c r="AO4" s="35">
        <v>38520</v>
      </c>
      <c r="AP4" s="35">
        <v>36785</v>
      </c>
      <c r="AQ4" s="36">
        <f>(AP4-AO4)/AO4</f>
        <v>-4.5041536863966773E-2</v>
      </c>
      <c r="AR4" s="37">
        <v>9883638</v>
      </c>
      <c r="AS4" s="37">
        <v>10077331</v>
      </c>
      <c r="AT4" s="38">
        <v>0.02</v>
      </c>
      <c r="AU4" s="39">
        <v>308745392</v>
      </c>
      <c r="AV4" s="39">
        <v>331449281</v>
      </c>
      <c r="AW4" s="40">
        <v>7.3999999999999996E-2</v>
      </c>
    </row>
    <row r="5" spans="1:49" x14ac:dyDescent="0.25">
      <c r="A5" s="45" t="s">
        <v>70</v>
      </c>
      <c r="B5" s="46">
        <v>37629</v>
      </c>
      <c r="C5" s="46">
        <v>9965265</v>
      </c>
      <c r="D5" s="46">
        <v>324697795</v>
      </c>
      <c r="P5" s="31"/>
      <c r="Q5" s="32">
        <v>2010</v>
      </c>
      <c r="R5" s="32">
        <v>2020</v>
      </c>
      <c r="S5" s="32" t="s">
        <v>114</v>
      </c>
      <c r="T5" s="33">
        <v>2010</v>
      </c>
      <c r="U5" s="33">
        <v>2020</v>
      </c>
      <c r="V5" s="33" t="s">
        <v>114</v>
      </c>
      <c r="W5" s="34">
        <v>2010</v>
      </c>
      <c r="X5" s="34">
        <v>2020</v>
      </c>
      <c r="Y5" s="34" t="s">
        <v>114</v>
      </c>
      <c r="AA5" s="45" t="s">
        <v>95</v>
      </c>
      <c r="AN5" s="41" t="s">
        <v>115</v>
      </c>
      <c r="AO5" s="42">
        <v>24.72</v>
      </c>
      <c r="AP5" s="42">
        <v>23.6</v>
      </c>
      <c r="AQ5" s="36">
        <f t="shared" ref="AQ5" si="0">(AP5-AO5)/AO5</f>
        <v>-4.5307443365695692E-2</v>
      </c>
      <c r="AR5" s="43">
        <v>174.6</v>
      </c>
      <c r="AS5" s="43">
        <v>178.02</v>
      </c>
      <c r="AT5" s="38">
        <v>0.02</v>
      </c>
      <c r="AU5" s="44">
        <v>87.39</v>
      </c>
      <c r="AV5" s="44">
        <v>93.81</v>
      </c>
      <c r="AW5" s="40">
        <v>7.3999999999999996E-2</v>
      </c>
    </row>
    <row r="6" spans="1:49" x14ac:dyDescent="0.25">
      <c r="A6" s="45" t="s">
        <v>100</v>
      </c>
      <c r="B6" s="45">
        <v>24.1</v>
      </c>
      <c r="C6" s="45">
        <v>176</v>
      </c>
      <c r="D6" s="45">
        <v>91.9</v>
      </c>
      <c r="P6" s="31" t="s">
        <v>68</v>
      </c>
      <c r="Q6" s="35">
        <v>38520</v>
      </c>
      <c r="R6" s="35">
        <v>36785</v>
      </c>
      <c r="S6" s="36">
        <f>(R6-Q6)/Q6</f>
        <v>-4.5041536863966773E-2</v>
      </c>
      <c r="T6" s="37">
        <v>9883638</v>
      </c>
      <c r="U6" s="37">
        <v>10077331</v>
      </c>
      <c r="V6" s="38">
        <v>0.02</v>
      </c>
      <c r="W6" s="39">
        <v>308745392</v>
      </c>
      <c r="X6" s="39">
        <v>331449281</v>
      </c>
      <c r="Y6" s="40">
        <v>7.3999999999999996E-2</v>
      </c>
      <c r="AA6" s="45" t="s">
        <v>99</v>
      </c>
    </row>
    <row r="7" spans="1:49" x14ac:dyDescent="0.25">
      <c r="A7" s="45" t="s">
        <v>107</v>
      </c>
      <c r="B7" s="46">
        <v>1558.51</v>
      </c>
      <c r="C7" s="46">
        <v>56605.93</v>
      </c>
      <c r="D7" s="46">
        <v>3531905.35</v>
      </c>
      <c r="P7" s="41" t="s">
        <v>115</v>
      </c>
      <c r="Q7" s="42">
        <v>24.72</v>
      </c>
      <c r="R7" s="42">
        <v>23.6</v>
      </c>
      <c r="S7" s="36">
        <f t="shared" ref="S7:S14" si="1">(R7-Q7)/Q7</f>
        <v>-4.5307443365695692E-2</v>
      </c>
      <c r="T7" s="43">
        <v>174.6</v>
      </c>
      <c r="U7" s="43">
        <v>178.02</v>
      </c>
      <c r="V7" s="38">
        <v>0.02</v>
      </c>
      <c r="W7" s="44">
        <v>87.39</v>
      </c>
      <c r="X7" s="44">
        <v>93.81</v>
      </c>
      <c r="Y7" s="40">
        <v>7.3999999999999996E-2</v>
      </c>
      <c r="AA7" s="45" t="s">
        <v>94</v>
      </c>
    </row>
    <row r="8" spans="1:49" x14ac:dyDescent="0.25">
      <c r="A8" s="45" t="s">
        <v>74</v>
      </c>
      <c r="B8" s="47" t="s">
        <v>75</v>
      </c>
      <c r="C8" s="47" t="s">
        <v>102</v>
      </c>
      <c r="D8" s="47" t="s">
        <v>104</v>
      </c>
      <c r="P8" s="48" t="s">
        <v>123</v>
      </c>
      <c r="Q8" s="35">
        <v>27837</v>
      </c>
      <c r="R8" s="35">
        <v>24803</v>
      </c>
      <c r="S8" s="36">
        <f t="shared" si="1"/>
        <v>-0.10899162984517009</v>
      </c>
      <c r="T8" s="37">
        <v>7803118</v>
      </c>
      <c r="U8" s="37">
        <v>7444974</v>
      </c>
      <c r="V8" s="38">
        <v>-4.5999999999999999E-2</v>
      </c>
      <c r="W8" s="39">
        <v>223553159</v>
      </c>
      <c r="X8" s="39">
        <v>204277273</v>
      </c>
      <c r="Y8" s="40">
        <v>-8.5999999999999993E-2</v>
      </c>
      <c r="AA8" s="45" t="s">
        <v>96</v>
      </c>
    </row>
    <row r="9" spans="1:49" x14ac:dyDescent="0.25">
      <c r="A9" s="45" t="s">
        <v>76</v>
      </c>
      <c r="B9" s="47" t="s">
        <v>77</v>
      </c>
      <c r="C9" s="47" t="s">
        <v>103</v>
      </c>
      <c r="D9" s="47" t="s">
        <v>105</v>
      </c>
      <c r="P9" s="48" t="s">
        <v>124</v>
      </c>
      <c r="Q9" s="35">
        <v>6068</v>
      </c>
      <c r="R9" s="35">
        <v>5669</v>
      </c>
      <c r="S9" s="36">
        <f t="shared" si="1"/>
        <v>-6.5754779169413316E-2</v>
      </c>
      <c r="T9" s="37">
        <v>62007</v>
      </c>
      <c r="U9" s="37">
        <v>61261</v>
      </c>
      <c r="V9" s="38">
        <v>-1.2E-2</v>
      </c>
      <c r="W9" s="39">
        <v>2932248</v>
      </c>
      <c r="X9" s="39">
        <v>3727135</v>
      </c>
      <c r="Y9" s="40">
        <v>0.27100000000000002</v>
      </c>
      <c r="AA9" s="45" t="s">
        <v>97</v>
      </c>
    </row>
    <row r="10" spans="1:49" x14ac:dyDescent="0.25">
      <c r="A10" s="45" t="s">
        <v>78</v>
      </c>
      <c r="B10" s="45">
        <v>40.5</v>
      </c>
      <c r="C10" s="45">
        <v>39.700000000000003</v>
      </c>
      <c r="D10" s="45">
        <v>38.1</v>
      </c>
      <c r="P10" s="48" t="s">
        <v>118</v>
      </c>
      <c r="Q10" s="35">
        <v>1786</v>
      </c>
      <c r="R10" s="35">
        <v>3284</v>
      </c>
      <c r="S10" s="36">
        <f t="shared" si="1"/>
        <v>0.83874580067189253</v>
      </c>
      <c r="T10" s="37">
        <v>230319</v>
      </c>
      <c r="U10" s="37">
        <v>635315</v>
      </c>
      <c r="V10" s="38">
        <v>1.758</v>
      </c>
      <c r="W10" s="39">
        <v>9009069</v>
      </c>
      <c r="X10" s="39">
        <v>33848943</v>
      </c>
      <c r="Y10" s="40">
        <v>2.7570000000000001</v>
      </c>
      <c r="AA10" s="45" t="s">
        <v>98</v>
      </c>
    </row>
    <row r="11" spans="1:49" x14ac:dyDescent="0.25">
      <c r="A11" s="45" t="s">
        <v>79</v>
      </c>
      <c r="B11" s="45">
        <v>2.4</v>
      </c>
      <c r="C11" s="45">
        <v>2.5</v>
      </c>
      <c r="D11" s="45">
        <v>2.6</v>
      </c>
      <c r="P11" s="48" t="s">
        <v>125</v>
      </c>
      <c r="Q11" s="35">
        <v>2509</v>
      </c>
      <c r="R11" s="35">
        <v>2625</v>
      </c>
      <c r="S11" s="36">
        <f t="shared" si="1"/>
        <v>4.6233559186927065E-2</v>
      </c>
      <c r="T11" s="37">
        <v>1400362</v>
      </c>
      <c r="U11" s="37">
        <v>1376579</v>
      </c>
      <c r="V11" s="38">
        <v>-1.7000000000000001E-2</v>
      </c>
      <c r="W11" s="39">
        <v>38929301</v>
      </c>
      <c r="X11" s="39">
        <v>41104200</v>
      </c>
      <c r="Y11" s="40">
        <v>5.6000000000000001E-2</v>
      </c>
    </row>
    <row r="12" spans="1:49" x14ac:dyDescent="0.25">
      <c r="A12" s="45" t="s">
        <v>106</v>
      </c>
      <c r="B12" s="49">
        <v>46486</v>
      </c>
      <c r="C12" s="49">
        <v>57144</v>
      </c>
      <c r="D12" s="49">
        <v>62843</v>
      </c>
      <c r="P12" s="48" t="s">
        <v>126</v>
      </c>
      <c r="Q12" s="35">
        <v>230</v>
      </c>
      <c r="R12" s="35">
        <v>194</v>
      </c>
      <c r="S12" s="36">
        <f t="shared" si="1"/>
        <v>-0.15652173913043479</v>
      </c>
      <c r="T12" s="37">
        <v>238199</v>
      </c>
      <c r="U12" s="37">
        <v>334300</v>
      </c>
      <c r="V12" s="38">
        <v>0.40300000000000002</v>
      </c>
      <c r="W12" s="39">
        <v>14624243</v>
      </c>
      <c r="X12" s="39">
        <v>19886049</v>
      </c>
      <c r="Y12" s="40">
        <v>0.35499999999999998</v>
      </c>
    </row>
    <row r="13" spans="1:49" x14ac:dyDescent="0.25">
      <c r="P13" s="48" t="s">
        <v>127</v>
      </c>
      <c r="Q13" s="35">
        <v>24</v>
      </c>
      <c r="R13" s="35">
        <v>12</v>
      </c>
      <c r="S13" s="36">
        <f t="shared" si="1"/>
        <v>-0.5</v>
      </c>
      <c r="T13" s="37">
        <v>2604</v>
      </c>
      <c r="U13" s="37">
        <v>3051</v>
      </c>
      <c r="V13" s="38">
        <v>0.17199999999999999</v>
      </c>
      <c r="W13" s="39">
        <v>540013</v>
      </c>
      <c r="X13" s="39">
        <v>689966</v>
      </c>
      <c r="Y13" s="40">
        <v>0.27800000000000002</v>
      </c>
    </row>
    <row r="14" spans="1:49" x14ac:dyDescent="0.25">
      <c r="A14" s="45" t="s">
        <v>101</v>
      </c>
      <c r="P14" s="48" t="s">
        <v>128</v>
      </c>
      <c r="Q14" s="35">
        <v>66</v>
      </c>
      <c r="R14" s="35">
        <v>198</v>
      </c>
      <c r="S14" s="36">
        <f t="shared" si="1"/>
        <v>2</v>
      </c>
      <c r="T14" s="37">
        <v>147029</v>
      </c>
      <c r="U14" s="37">
        <v>221851</v>
      </c>
      <c r="V14" s="38">
        <v>0.50900000000000001</v>
      </c>
      <c r="W14" s="39">
        <v>19107359</v>
      </c>
      <c r="X14" s="39">
        <v>27915715</v>
      </c>
      <c r="Y14" s="40">
        <v>0.46100000000000002</v>
      </c>
    </row>
    <row r="15" spans="1:49" x14ac:dyDescent="0.25">
      <c r="A15" s="45" t="s">
        <v>80</v>
      </c>
      <c r="C15" s="45">
        <v>37629</v>
      </c>
      <c r="Y15" s="45" t="s">
        <v>568</v>
      </c>
    </row>
    <row r="16" spans="1:49" x14ac:dyDescent="0.25">
      <c r="A16" s="45" t="s">
        <v>81</v>
      </c>
      <c r="B16" s="50">
        <v>4.9000000000000002E-2</v>
      </c>
      <c r="C16" s="45">
        <v>1832</v>
      </c>
      <c r="E16" s="50"/>
      <c r="Y16" s="45" t="s">
        <v>151</v>
      </c>
      <c r="Z16" s="45" t="s">
        <v>567</v>
      </c>
      <c r="AA16" s="45" t="s">
        <v>110</v>
      </c>
    </row>
    <row r="17" spans="1:27" x14ac:dyDescent="0.25">
      <c r="A17" s="45" t="s">
        <v>82</v>
      </c>
      <c r="B17" s="50">
        <v>4.8000000000000001E-2</v>
      </c>
      <c r="C17" s="45">
        <v>1798</v>
      </c>
      <c r="E17" s="50"/>
      <c r="Y17" s="45">
        <f>R9/R6</f>
        <v>0.15411173032486067</v>
      </c>
      <c r="Z17" s="45">
        <f>X9/X6</f>
        <v>1.1244963298019646E-2</v>
      </c>
      <c r="AA17" s="45">
        <f>U9/U6</f>
        <v>6.0790897907392347E-3</v>
      </c>
    </row>
    <row r="18" spans="1:27" x14ac:dyDescent="0.25">
      <c r="A18" s="45" t="s">
        <v>83</v>
      </c>
      <c r="B18" s="50">
        <v>5.3999999999999999E-2</v>
      </c>
      <c r="C18" s="45">
        <v>2032</v>
      </c>
      <c r="E18" s="50"/>
    </row>
    <row r="19" spans="1:27" x14ac:dyDescent="0.25">
      <c r="A19" s="45" t="s">
        <v>84</v>
      </c>
      <c r="B19" s="50">
        <v>3.2000000000000001E-2</v>
      </c>
      <c r="C19" s="45">
        <v>1219</v>
      </c>
      <c r="E19" s="50"/>
    </row>
    <row r="20" spans="1:27" x14ac:dyDescent="0.25">
      <c r="A20" s="45" t="s">
        <v>85</v>
      </c>
      <c r="B20" s="50">
        <v>0.126</v>
      </c>
      <c r="C20" s="45">
        <v>4721</v>
      </c>
      <c r="E20" s="50"/>
    </row>
    <row r="21" spans="1:27" x14ac:dyDescent="0.25">
      <c r="A21" s="45" t="s">
        <v>86</v>
      </c>
      <c r="B21" s="50">
        <v>0.127</v>
      </c>
      <c r="C21" s="45">
        <v>4769</v>
      </c>
      <c r="E21" s="50"/>
      <c r="P21" s="45" t="s">
        <v>116</v>
      </c>
      <c r="Q21" s="51">
        <v>0.67400000000000004</v>
      </c>
    </row>
    <row r="22" spans="1:27" x14ac:dyDescent="0.25">
      <c r="A22" s="45" t="s">
        <v>87</v>
      </c>
      <c r="B22" s="50">
        <v>0.12</v>
      </c>
      <c r="C22" s="45">
        <v>4525</v>
      </c>
      <c r="E22" s="50"/>
      <c r="P22" s="45" t="s">
        <v>122</v>
      </c>
      <c r="Q22" s="51">
        <v>0.154</v>
      </c>
    </row>
    <row r="23" spans="1:27" x14ac:dyDescent="0.25">
      <c r="A23" s="45" t="s">
        <v>88</v>
      </c>
      <c r="B23" s="50">
        <v>0.13100000000000001</v>
      </c>
      <c r="C23" s="45">
        <v>4944</v>
      </c>
      <c r="E23" s="50"/>
      <c r="P23" s="45" t="s">
        <v>99</v>
      </c>
      <c r="Q23" s="51">
        <v>8.8999999999999996E-2</v>
      </c>
    </row>
    <row r="24" spans="1:27" x14ac:dyDescent="0.25">
      <c r="A24" s="45" t="s">
        <v>89</v>
      </c>
      <c r="B24" s="50">
        <v>0.13700000000000001</v>
      </c>
      <c r="C24" s="45">
        <v>5138</v>
      </c>
      <c r="E24" s="50"/>
      <c r="P24" s="45" t="s">
        <v>119</v>
      </c>
      <c r="Q24" s="51">
        <v>6.5000000000000002E-2</v>
      </c>
    </row>
    <row r="25" spans="1:27" x14ac:dyDescent="0.25">
      <c r="A25" s="45" t="s">
        <v>90</v>
      </c>
      <c r="B25" s="50">
        <v>0.10199999999999999</v>
      </c>
      <c r="C25" s="45">
        <v>3819</v>
      </c>
      <c r="E25" s="50"/>
      <c r="P25" s="45" t="s">
        <v>120</v>
      </c>
      <c r="Q25" s="51">
        <v>6.0000000000000001E-3</v>
      </c>
    </row>
    <row r="26" spans="1:27" x14ac:dyDescent="0.25">
      <c r="A26" s="45" t="s">
        <v>91</v>
      </c>
      <c r="B26" s="50">
        <v>5.3999999999999999E-2</v>
      </c>
      <c r="C26" s="45">
        <v>2014</v>
      </c>
      <c r="E26" s="50"/>
      <c r="P26" s="45" t="s">
        <v>121</v>
      </c>
      <c r="Q26" s="51">
        <v>8.0000000000000002E-3</v>
      </c>
    </row>
    <row r="27" spans="1:27" x14ac:dyDescent="0.25">
      <c r="A27" s="45" t="s">
        <v>92</v>
      </c>
      <c r="B27" s="50">
        <v>2.1999999999999999E-2</v>
      </c>
      <c r="C27" s="45">
        <v>818</v>
      </c>
      <c r="E27" s="50"/>
    </row>
    <row r="28" spans="1:27" x14ac:dyDescent="0.25">
      <c r="A28" s="52"/>
      <c r="B28" s="53"/>
    </row>
    <row r="30" spans="1:27" x14ac:dyDescent="0.25">
      <c r="A30" s="45" t="s">
        <v>80</v>
      </c>
      <c r="C30" s="45">
        <v>37629</v>
      </c>
    </row>
    <row r="31" spans="1:27" x14ac:dyDescent="0.25">
      <c r="A31" s="45" t="s">
        <v>93</v>
      </c>
      <c r="B31" s="50">
        <v>0.70699999999999996</v>
      </c>
      <c r="C31" s="45">
        <v>26615</v>
      </c>
    </row>
    <row r="32" spans="1:27" x14ac:dyDescent="0.25">
      <c r="A32" s="45" t="s">
        <v>95</v>
      </c>
      <c r="B32" s="50">
        <v>0.14199999999999999</v>
      </c>
      <c r="C32" s="45">
        <v>5342</v>
      </c>
      <c r="K32" s="50"/>
      <c r="P32" s="45" t="s">
        <v>496</v>
      </c>
    </row>
    <row r="33" spans="1:21" x14ac:dyDescent="0.25">
      <c r="A33" s="45" t="s">
        <v>99</v>
      </c>
      <c r="B33" s="50">
        <v>7.9000000000000001E-2</v>
      </c>
      <c r="C33" s="45">
        <v>2968</v>
      </c>
      <c r="K33" s="50"/>
      <c r="P33" s="45" t="s">
        <v>481</v>
      </c>
    </row>
    <row r="34" spans="1:21" x14ac:dyDescent="0.25">
      <c r="A34" s="45" t="s">
        <v>94</v>
      </c>
      <c r="B34" s="50">
        <v>0.06</v>
      </c>
      <c r="C34" s="45">
        <v>2265</v>
      </c>
      <c r="K34" s="50"/>
      <c r="P34" s="45" t="s">
        <v>482</v>
      </c>
    </row>
    <row r="35" spans="1:21" x14ac:dyDescent="0.25">
      <c r="A35" s="45" t="s">
        <v>96</v>
      </c>
      <c r="B35" s="50">
        <v>0.01</v>
      </c>
      <c r="C35" s="45">
        <v>372</v>
      </c>
      <c r="K35" s="50"/>
      <c r="P35" s="45" t="s">
        <v>483</v>
      </c>
    </row>
    <row r="36" spans="1:21" x14ac:dyDescent="0.25">
      <c r="A36" s="45" t="s">
        <v>97</v>
      </c>
      <c r="B36" s="50">
        <v>1E-3</v>
      </c>
      <c r="C36" s="45">
        <v>35</v>
      </c>
      <c r="K36" s="50"/>
    </row>
    <row r="37" spans="1:21" x14ac:dyDescent="0.25">
      <c r="A37" s="45" t="s">
        <v>98</v>
      </c>
      <c r="B37" s="50">
        <v>1E-3</v>
      </c>
      <c r="C37" s="45">
        <v>32</v>
      </c>
      <c r="K37" s="50"/>
      <c r="P37" s="45" t="s">
        <v>497</v>
      </c>
    </row>
    <row r="38" spans="1:21" x14ac:dyDescent="0.25">
      <c r="A38" s="52"/>
      <c r="B38" s="53"/>
      <c r="K38" s="50"/>
      <c r="P38" s="45" t="s">
        <v>488</v>
      </c>
      <c r="R38" s="45" t="s">
        <v>491</v>
      </c>
    </row>
    <row r="39" spans="1:21" x14ac:dyDescent="0.25">
      <c r="J39" s="52"/>
      <c r="K39" s="53"/>
      <c r="P39" s="45" t="s">
        <v>489</v>
      </c>
    </row>
    <row r="40" spans="1:21" x14ac:dyDescent="0.25">
      <c r="B40" s="53"/>
      <c r="P40" s="45" t="s">
        <v>490</v>
      </c>
      <c r="R40" s="45" t="s">
        <v>492</v>
      </c>
      <c r="U40" s="45" t="s">
        <v>495</v>
      </c>
    </row>
    <row r="41" spans="1:21" x14ac:dyDescent="0.25">
      <c r="R41" s="45" t="s">
        <v>493</v>
      </c>
      <c r="T41" s="45" t="s">
        <v>494</v>
      </c>
    </row>
  </sheetData>
  <mergeCells count="6">
    <mergeCell ref="AU2:AW2"/>
    <mergeCell ref="Q4:S4"/>
    <mergeCell ref="T4:V4"/>
    <mergeCell ref="W4:Y4"/>
    <mergeCell ref="AO2:AQ2"/>
    <mergeCell ref="AR2:AT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6"/>
  <sheetViews>
    <sheetView topLeftCell="A7" workbookViewId="0">
      <selection activeCell="J33" sqref="J33"/>
    </sheetView>
  </sheetViews>
  <sheetFormatPr defaultRowHeight="15.75" x14ac:dyDescent="0.25"/>
  <cols>
    <col min="1" max="1" width="16.85546875" style="45" customWidth="1"/>
    <col min="2" max="2" width="8.28515625" style="45" customWidth="1"/>
    <col min="3" max="3" width="11.140625" style="45" customWidth="1"/>
    <col min="4" max="4" width="10.28515625" style="45" customWidth="1"/>
    <col min="5" max="5" width="10.7109375" style="45" customWidth="1"/>
    <col min="6" max="6" width="10.140625" style="45" customWidth="1"/>
    <col min="7" max="7" width="9.5703125" style="45" customWidth="1"/>
    <col min="8" max="8" width="8.7109375" style="45" customWidth="1"/>
    <col min="9" max="9" width="10.5703125" style="45" customWidth="1"/>
    <col min="10" max="10" width="10.140625" style="45" customWidth="1"/>
    <col min="11" max="11" width="20.5703125" style="45" customWidth="1"/>
    <col min="12" max="16384" width="9.140625" style="45"/>
  </cols>
  <sheetData>
    <row r="1" spans="1:1" x14ac:dyDescent="0.25">
      <c r="A1" s="45" t="s">
        <v>289</v>
      </c>
    </row>
    <row r="3" spans="1:1" x14ac:dyDescent="0.25">
      <c r="A3" s="112" t="s">
        <v>290</v>
      </c>
    </row>
    <row r="4" spans="1:1" x14ac:dyDescent="0.25">
      <c r="A4" s="113" t="s">
        <v>298</v>
      </c>
    </row>
    <row r="6" spans="1:1" x14ac:dyDescent="0.25">
      <c r="A6" s="45" t="s">
        <v>291</v>
      </c>
    </row>
    <row r="7" spans="1:1" x14ac:dyDescent="0.25">
      <c r="A7" s="113" t="s">
        <v>299</v>
      </c>
    </row>
    <row r="9" spans="1:1" x14ac:dyDescent="0.25">
      <c r="A9" s="114" t="s">
        <v>292</v>
      </c>
    </row>
    <row r="10" spans="1:1" x14ac:dyDescent="0.25">
      <c r="A10" s="113" t="s">
        <v>300</v>
      </c>
    </row>
    <row r="12" spans="1:1" x14ac:dyDescent="0.25">
      <c r="A12" s="114" t="s">
        <v>293</v>
      </c>
    </row>
    <row r="13" spans="1:1" x14ac:dyDescent="0.25">
      <c r="A13" s="113" t="s">
        <v>301</v>
      </c>
    </row>
    <row r="15" spans="1:1" x14ac:dyDescent="0.25">
      <c r="A15" s="45" t="s">
        <v>294</v>
      </c>
    </row>
    <row r="16" spans="1:1" x14ac:dyDescent="0.25">
      <c r="A16" s="113" t="s">
        <v>302</v>
      </c>
    </row>
    <row r="18" spans="1:7" x14ac:dyDescent="0.25">
      <c r="A18" s="45" t="s">
        <v>295</v>
      </c>
    </row>
    <row r="19" spans="1:7" x14ac:dyDescent="0.25">
      <c r="A19" s="113" t="s">
        <v>303</v>
      </c>
    </row>
    <row r="21" spans="1:7" x14ac:dyDescent="0.25">
      <c r="A21" s="114" t="s">
        <v>296</v>
      </c>
    </row>
    <row r="22" spans="1:7" x14ac:dyDescent="0.25">
      <c r="A22" s="113" t="s">
        <v>297</v>
      </c>
    </row>
    <row r="24" spans="1:7" x14ac:dyDescent="0.25">
      <c r="A24" s="45" t="s">
        <v>418</v>
      </c>
    </row>
    <row r="26" spans="1:7" x14ac:dyDescent="0.25">
      <c r="A26" s="45" t="s">
        <v>419</v>
      </c>
    </row>
    <row r="27" spans="1:7" ht="16.5" thickBot="1" x14ac:dyDescent="0.3">
      <c r="B27" s="45" t="s">
        <v>304</v>
      </c>
      <c r="C27" s="45" t="s">
        <v>305</v>
      </c>
      <c r="D27" s="45" t="s">
        <v>306</v>
      </c>
      <c r="E27" s="45" t="s">
        <v>307</v>
      </c>
      <c r="F27" s="115" t="s">
        <v>416</v>
      </c>
      <c r="G27" s="115" t="s">
        <v>417</v>
      </c>
    </row>
    <row r="28" spans="1:7" ht="16.5" thickBot="1" x14ac:dyDescent="0.3">
      <c r="A28" s="135" t="s">
        <v>308</v>
      </c>
      <c r="B28" s="136">
        <v>0.46899999999999997</v>
      </c>
      <c r="C28" s="136">
        <v>0.46899999999999997</v>
      </c>
      <c r="D28" s="136">
        <v>6.3E-2</v>
      </c>
      <c r="E28" s="137">
        <v>0</v>
      </c>
      <c r="F28" s="138">
        <f>B28+C28</f>
        <v>0.93799999999999994</v>
      </c>
      <c r="G28" s="139">
        <f>D28+E28</f>
        <v>6.3E-2</v>
      </c>
    </row>
    <row r="29" spans="1:7" x14ac:dyDescent="0.25">
      <c r="A29" s="45" t="s">
        <v>309</v>
      </c>
      <c r="B29" s="53">
        <v>0.41699999999999998</v>
      </c>
      <c r="C29" s="80">
        <v>0.5</v>
      </c>
      <c r="D29" s="53">
        <v>6.3E-2</v>
      </c>
      <c r="E29" s="53">
        <v>2.1000000000000001E-2</v>
      </c>
      <c r="F29" s="116">
        <f t="shared" ref="F29:F34" si="0">B29+C29</f>
        <v>0.91700000000000004</v>
      </c>
      <c r="G29" s="116">
        <f t="shared" ref="G29:G34" si="1">D29+E29</f>
        <v>8.4000000000000005E-2</v>
      </c>
    </row>
    <row r="30" spans="1:7" x14ac:dyDescent="0.25">
      <c r="A30" s="45" t="s">
        <v>310</v>
      </c>
      <c r="B30" s="53">
        <v>0.503</v>
      </c>
      <c r="C30" s="53">
        <v>0.45500000000000002</v>
      </c>
      <c r="D30" s="53">
        <v>3.4000000000000002E-2</v>
      </c>
      <c r="E30" s="53">
        <v>7.0000000000000001E-3</v>
      </c>
      <c r="F30" s="116">
        <f t="shared" si="0"/>
        <v>0.95799999999999996</v>
      </c>
      <c r="G30" s="116">
        <f t="shared" si="1"/>
        <v>4.1000000000000002E-2</v>
      </c>
    </row>
    <row r="31" spans="1:7" x14ac:dyDescent="0.25">
      <c r="A31" s="45" t="s">
        <v>311</v>
      </c>
      <c r="B31" s="80">
        <v>0.4</v>
      </c>
      <c r="C31" s="53">
        <v>0.51800000000000002</v>
      </c>
      <c r="D31" s="53">
        <v>5.8999999999999997E-2</v>
      </c>
      <c r="E31" s="53">
        <v>2.4E-2</v>
      </c>
      <c r="F31" s="116">
        <f t="shared" si="0"/>
        <v>0.91800000000000004</v>
      </c>
      <c r="G31" s="116">
        <f t="shared" si="1"/>
        <v>8.299999999999999E-2</v>
      </c>
    </row>
    <row r="32" spans="1:7" x14ac:dyDescent="0.25">
      <c r="A32" s="45" t="s">
        <v>312</v>
      </c>
      <c r="B32" s="53">
        <v>0.51100000000000001</v>
      </c>
      <c r="C32" s="53">
        <v>0.39800000000000002</v>
      </c>
      <c r="D32" s="53">
        <v>4.4999999999999998E-2</v>
      </c>
      <c r="E32" s="53">
        <v>4.4999999999999998E-2</v>
      </c>
      <c r="F32" s="116">
        <f t="shared" si="0"/>
        <v>0.90900000000000003</v>
      </c>
      <c r="G32" s="116">
        <f t="shared" si="1"/>
        <v>0.09</v>
      </c>
    </row>
    <row r="33" spans="1:8" x14ac:dyDescent="0.25">
      <c r="A33" s="45" t="s">
        <v>313</v>
      </c>
      <c r="B33" s="53">
        <v>0.47399999999999998</v>
      </c>
      <c r="C33" s="53">
        <v>0.40500000000000003</v>
      </c>
      <c r="D33" s="53">
        <v>8.6999999999999994E-2</v>
      </c>
      <c r="E33" s="53">
        <v>3.4000000000000002E-2</v>
      </c>
      <c r="F33" s="116">
        <f t="shared" si="0"/>
        <v>0.879</v>
      </c>
      <c r="G33" s="116">
        <f t="shared" si="1"/>
        <v>0.121</v>
      </c>
    </row>
    <row r="34" spans="1:8" x14ac:dyDescent="0.25">
      <c r="A34" s="45" t="s">
        <v>314</v>
      </c>
      <c r="B34" s="53">
        <v>0.52500000000000002</v>
      </c>
      <c r="C34" s="53">
        <v>0.33900000000000002</v>
      </c>
      <c r="D34" s="53">
        <v>0.10199999999999999</v>
      </c>
      <c r="E34" s="53">
        <v>3.4000000000000002E-2</v>
      </c>
      <c r="F34" s="116">
        <f t="shared" si="0"/>
        <v>0.8640000000000001</v>
      </c>
      <c r="G34" s="116">
        <f t="shared" si="1"/>
        <v>0.13600000000000001</v>
      </c>
    </row>
    <row r="36" spans="1:8" ht="16.5" thickBot="1" x14ac:dyDescent="0.3">
      <c r="A36" s="45" t="s">
        <v>315</v>
      </c>
    </row>
    <row r="37" spans="1:8" ht="16.5" thickBot="1" x14ac:dyDescent="0.3">
      <c r="A37" s="135" t="s">
        <v>308</v>
      </c>
      <c r="B37" s="136">
        <v>0.45500000000000002</v>
      </c>
      <c r="C37" s="136">
        <v>0.45500000000000002</v>
      </c>
      <c r="D37" s="137">
        <v>0.03</v>
      </c>
      <c r="E37" s="136">
        <v>6.0999999999999999E-2</v>
      </c>
      <c r="F37" s="138">
        <f>B37+C37</f>
        <v>0.91</v>
      </c>
      <c r="G37" s="139">
        <f>D37+E37</f>
        <v>9.0999999999999998E-2</v>
      </c>
    </row>
    <row r="38" spans="1:8" x14ac:dyDescent="0.25">
      <c r="A38" s="45" t="s">
        <v>309</v>
      </c>
      <c r="B38" s="53">
        <v>0.38300000000000001</v>
      </c>
      <c r="C38" s="53">
        <v>0.57399999999999995</v>
      </c>
      <c r="D38" s="80">
        <v>0</v>
      </c>
      <c r="E38" s="53">
        <v>4.2999999999999997E-2</v>
      </c>
      <c r="F38" s="116">
        <f t="shared" ref="F38:F43" si="2">B38+C38</f>
        <v>0.95699999999999996</v>
      </c>
      <c r="G38" s="116">
        <f t="shared" ref="G38:G43" si="3">D38+E38</f>
        <v>4.2999999999999997E-2</v>
      </c>
    </row>
    <row r="39" spans="1:8" x14ac:dyDescent="0.25">
      <c r="A39" s="45" t="s">
        <v>310</v>
      </c>
      <c r="B39" s="53">
        <v>0.42299999999999999</v>
      </c>
      <c r="C39" s="80">
        <v>0.43</v>
      </c>
      <c r="D39" s="53">
        <v>9.9000000000000005E-2</v>
      </c>
      <c r="E39" s="53">
        <v>4.9000000000000002E-2</v>
      </c>
      <c r="F39" s="116">
        <f t="shared" si="2"/>
        <v>0.85299999999999998</v>
      </c>
      <c r="G39" s="116">
        <f t="shared" si="3"/>
        <v>0.14800000000000002</v>
      </c>
    </row>
    <row r="40" spans="1:8" x14ac:dyDescent="0.25">
      <c r="A40" s="45" t="s">
        <v>311</v>
      </c>
      <c r="B40" s="53">
        <v>0.48199999999999998</v>
      </c>
      <c r="C40" s="53">
        <v>0.434</v>
      </c>
      <c r="D40" s="53">
        <v>7.1999999999999995E-2</v>
      </c>
      <c r="E40" s="53">
        <v>1.2E-2</v>
      </c>
      <c r="F40" s="116">
        <f t="shared" si="2"/>
        <v>0.91599999999999993</v>
      </c>
      <c r="G40" s="116">
        <f t="shared" si="3"/>
        <v>8.3999999999999991E-2</v>
      </c>
    </row>
    <row r="41" spans="1:8" x14ac:dyDescent="0.25">
      <c r="A41" s="45" t="s">
        <v>312</v>
      </c>
      <c r="B41" s="53">
        <v>0.28100000000000003</v>
      </c>
      <c r="C41" s="53">
        <v>0.59299999999999997</v>
      </c>
      <c r="D41" s="53">
        <v>5.8999999999999997E-2</v>
      </c>
      <c r="E41" s="53">
        <v>6.7000000000000004E-2</v>
      </c>
      <c r="F41" s="116">
        <f t="shared" si="2"/>
        <v>0.874</v>
      </c>
      <c r="G41" s="116">
        <f t="shared" si="3"/>
        <v>0.126</v>
      </c>
    </row>
    <row r="42" spans="1:8" x14ac:dyDescent="0.25">
      <c r="A42" s="45" t="s">
        <v>313</v>
      </c>
      <c r="B42" s="53">
        <v>0.434</v>
      </c>
      <c r="C42" s="53">
        <v>0.46300000000000002</v>
      </c>
      <c r="D42" s="53">
        <v>7.9000000000000001E-2</v>
      </c>
      <c r="E42" s="53">
        <v>2.4E-2</v>
      </c>
      <c r="F42" s="116">
        <f t="shared" si="2"/>
        <v>0.89700000000000002</v>
      </c>
      <c r="G42" s="116">
        <f t="shared" si="3"/>
        <v>0.10300000000000001</v>
      </c>
    </row>
    <row r="43" spans="1:8" x14ac:dyDescent="0.25">
      <c r="A43" s="45" t="s">
        <v>314</v>
      </c>
      <c r="B43" s="80">
        <v>0.6</v>
      </c>
      <c r="C43" s="53">
        <v>0.34499999999999997</v>
      </c>
      <c r="D43" s="53">
        <v>3.5999999999999997E-2</v>
      </c>
      <c r="E43" s="53">
        <v>1.7999999999999999E-2</v>
      </c>
      <c r="F43" s="116">
        <f t="shared" si="2"/>
        <v>0.94499999999999995</v>
      </c>
      <c r="G43" s="116">
        <f t="shared" si="3"/>
        <v>5.3999999999999992E-2</v>
      </c>
    </row>
    <row r="45" spans="1:8" ht="16.5" thickBot="1" x14ac:dyDescent="0.3">
      <c r="A45" s="114" t="s">
        <v>316</v>
      </c>
    </row>
    <row r="46" spans="1:8" ht="16.5" thickBot="1" x14ac:dyDescent="0.3">
      <c r="A46" s="135" t="s">
        <v>308</v>
      </c>
      <c r="B46" s="136">
        <v>0.51600000000000001</v>
      </c>
      <c r="C46" s="136">
        <v>0.45200000000000001</v>
      </c>
      <c r="D46" s="136">
        <v>3.2000000000000001E-2</v>
      </c>
      <c r="E46" s="137">
        <v>0</v>
      </c>
      <c r="F46" s="138">
        <f>B46+C46</f>
        <v>0.96799999999999997</v>
      </c>
      <c r="G46" s="139">
        <f>D46+E46</f>
        <v>3.2000000000000001E-2</v>
      </c>
      <c r="H46" s="45" t="s">
        <v>577</v>
      </c>
    </row>
    <row r="47" spans="1:8" x14ac:dyDescent="0.25">
      <c r="A47" s="45" t="s">
        <v>309</v>
      </c>
      <c r="B47" s="80">
        <v>0.5</v>
      </c>
      <c r="C47" s="53">
        <v>0.438</v>
      </c>
      <c r="D47" s="53">
        <v>6.3E-2</v>
      </c>
      <c r="E47" s="80">
        <v>0</v>
      </c>
      <c r="F47" s="116">
        <f t="shared" ref="F47:F52" si="4">B47+C47</f>
        <v>0.93799999999999994</v>
      </c>
      <c r="G47" s="116">
        <f t="shared" ref="G47:G52" si="5">D47+E47</f>
        <v>6.3E-2</v>
      </c>
    </row>
    <row r="48" spans="1:8" x14ac:dyDescent="0.25">
      <c r="A48" s="45" t="s">
        <v>310</v>
      </c>
      <c r="B48" s="53">
        <v>0.47299999999999998</v>
      </c>
      <c r="C48" s="53">
        <v>0.377</v>
      </c>
      <c r="D48" s="80">
        <v>0.13</v>
      </c>
      <c r="E48" s="53">
        <v>2.1000000000000001E-2</v>
      </c>
      <c r="F48" s="116">
        <f t="shared" si="4"/>
        <v>0.85</v>
      </c>
      <c r="G48" s="116">
        <f t="shared" si="5"/>
        <v>0.151</v>
      </c>
    </row>
    <row r="49" spans="1:8" x14ac:dyDescent="0.25">
      <c r="A49" s="45" t="s">
        <v>311</v>
      </c>
      <c r="B49" s="53">
        <v>0.65500000000000003</v>
      </c>
      <c r="C49" s="53">
        <v>0.26200000000000001</v>
      </c>
      <c r="D49" s="80">
        <v>0.06</v>
      </c>
      <c r="E49" s="53">
        <v>2.4E-2</v>
      </c>
      <c r="F49" s="116">
        <f t="shared" si="4"/>
        <v>0.91700000000000004</v>
      </c>
      <c r="G49" s="116">
        <f t="shared" si="5"/>
        <v>8.3999999999999991E-2</v>
      </c>
    </row>
    <row r="50" spans="1:8" x14ac:dyDescent="0.25">
      <c r="A50" s="45" t="s">
        <v>312</v>
      </c>
      <c r="B50" s="80">
        <v>0.59</v>
      </c>
      <c r="C50" s="53">
        <v>0.26100000000000001</v>
      </c>
      <c r="D50" s="80">
        <v>0.09</v>
      </c>
      <c r="E50" s="80">
        <v>0.06</v>
      </c>
      <c r="F50" s="116">
        <f t="shared" si="4"/>
        <v>0.85099999999999998</v>
      </c>
      <c r="G50" s="116">
        <f t="shared" si="5"/>
        <v>0.15</v>
      </c>
    </row>
    <row r="51" spans="1:8" x14ac:dyDescent="0.25">
      <c r="A51" s="45" t="s">
        <v>313</v>
      </c>
      <c r="B51" s="80">
        <v>0.67</v>
      </c>
      <c r="C51" s="80">
        <v>0.23</v>
      </c>
      <c r="D51" s="80">
        <v>0.1</v>
      </c>
      <c r="E51" s="80">
        <v>0</v>
      </c>
      <c r="F51" s="116">
        <f t="shared" si="4"/>
        <v>0.9</v>
      </c>
      <c r="G51" s="116">
        <f t="shared" si="5"/>
        <v>0.1</v>
      </c>
    </row>
    <row r="52" spans="1:8" x14ac:dyDescent="0.25">
      <c r="A52" s="45" t="s">
        <v>314</v>
      </c>
      <c r="B52" s="53">
        <v>0.63200000000000001</v>
      </c>
      <c r="C52" s="53">
        <v>0.29799999999999999</v>
      </c>
      <c r="D52" s="53">
        <v>1.7999999999999999E-2</v>
      </c>
      <c r="E52" s="53">
        <v>5.2999999999999999E-2</v>
      </c>
      <c r="F52" s="116">
        <f t="shared" si="4"/>
        <v>0.92999999999999994</v>
      </c>
      <c r="G52" s="116">
        <f t="shared" si="5"/>
        <v>7.0999999999999994E-2</v>
      </c>
    </row>
    <row r="54" spans="1:8" ht="16.5" thickBot="1" x14ac:dyDescent="0.3">
      <c r="A54" s="114" t="s">
        <v>317</v>
      </c>
    </row>
    <row r="55" spans="1:8" ht="16.5" thickBot="1" x14ac:dyDescent="0.3">
      <c r="A55" s="135" t="s">
        <v>308</v>
      </c>
      <c r="B55" s="136">
        <v>0.625</v>
      </c>
      <c r="C55" s="136">
        <v>0.313</v>
      </c>
      <c r="D55" s="136">
        <v>3.1E-2</v>
      </c>
      <c r="E55" s="136">
        <v>3.1E-2</v>
      </c>
      <c r="F55" s="138">
        <f>B55+C55</f>
        <v>0.93799999999999994</v>
      </c>
      <c r="G55" s="139">
        <f>D55+E55</f>
        <v>6.2E-2</v>
      </c>
      <c r="H55" s="45" t="s">
        <v>584</v>
      </c>
    </row>
    <row r="56" spans="1:8" x14ac:dyDescent="0.25">
      <c r="A56" s="45" t="s">
        <v>309</v>
      </c>
      <c r="B56" s="53">
        <v>0.77100000000000002</v>
      </c>
      <c r="C56" s="53">
        <v>0.22900000000000001</v>
      </c>
      <c r="D56" s="80">
        <v>0</v>
      </c>
      <c r="E56" s="80">
        <v>0</v>
      </c>
      <c r="F56" s="116">
        <f t="shared" ref="F56:F61" si="6">B56+C56</f>
        <v>1</v>
      </c>
      <c r="G56" s="116">
        <f t="shared" ref="G56:G61" si="7">D56+E56</f>
        <v>0</v>
      </c>
    </row>
    <row r="57" spans="1:8" x14ac:dyDescent="0.25">
      <c r="A57" s="45" t="s">
        <v>310</v>
      </c>
      <c r="B57" s="53">
        <v>0.63400000000000001</v>
      </c>
      <c r="C57" s="53">
        <v>0.32400000000000001</v>
      </c>
      <c r="D57" s="53">
        <v>4.1000000000000002E-2</v>
      </c>
      <c r="E57" s="80">
        <v>0</v>
      </c>
      <c r="F57" s="116">
        <f t="shared" si="6"/>
        <v>0.95799999999999996</v>
      </c>
      <c r="G57" s="116">
        <f t="shared" si="7"/>
        <v>4.1000000000000002E-2</v>
      </c>
    </row>
    <row r="58" spans="1:8" x14ac:dyDescent="0.25">
      <c r="A58" s="45" t="s">
        <v>311</v>
      </c>
      <c r="B58" s="80">
        <v>0.75</v>
      </c>
      <c r="C58" s="53">
        <v>0.22600000000000001</v>
      </c>
      <c r="D58" s="53">
        <v>2.4E-2</v>
      </c>
      <c r="E58" s="80">
        <v>0</v>
      </c>
      <c r="F58" s="116">
        <f t="shared" si="6"/>
        <v>0.97599999999999998</v>
      </c>
      <c r="G58" s="116">
        <f t="shared" si="7"/>
        <v>2.4E-2</v>
      </c>
    </row>
    <row r="59" spans="1:8" x14ac:dyDescent="0.25">
      <c r="A59" s="45" t="s">
        <v>312</v>
      </c>
      <c r="B59" s="53">
        <v>0.53300000000000003</v>
      </c>
      <c r="C59" s="53">
        <v>0.40699999999999997</v>
      </c>
      <c r="D59" s="53">
        <v>7.0000000000000001E-3</v>
      </c>
      <c r="E59" s="53">
        <v>5.1999999999999998E-2</v>
      </c>
      <c r="F59" s="116">
        <f t="shared" si="6"/>
        <v>0.94</v>
      </c>
      <c r="G59" s="116">
        <f t="shared" si="7"/>
        <v>5.8999999999999997E-2</v>
      </c>
    </row>
    <row r="60" spans="1:8" x14ac:dyDescent="0.25">
      <c r="A60" s="45" t="s">
        <v>313</v>
      </c>
      <c r="B60" s="53">
        <v>0.65400000000000003</v>
      </c>
      <c r="C60" s="53">
        <v>0.32800000000000001</v>
      </c>
      <c r="D60" s="53">
        <v>1.4999999999999999E-2</v>
      </c>
      <c r="E60" s="53">
        <v>2E-3</v>
      </c>
      <c r="F60" s="116">
        <f t="shared" si="6"/>
        <v>0.98199999999999998</v>
      </c>
      <c r="G60" s="116">
        <f t="shared" si="7"/>
        <v>1.7000000000000001E-2</v>
      </c>
    </row>
    <row r="61" spans="1:8" x14ac:dyDescent="0.25">
      <c r="A61" s="45" t="s">
        <v>314</v>
      </c>
      <c r="B61" s="80">
        <v>0.75</v>
      </c>
      <c r="C61" s="53">
        <v>0.125</v>
      </c>
      <c r="D61" s="53">
        <v>0.107</v>
      </c>
      <c r="E61" s="53">
        <v>1.7999999999999999E-2</v>
      </c>
      <c r="F61" s="116">
        <f t="shared" si="6"/>
        <v>0.875</v>
      </c>
      <c r="G61" s="116">
        <f t="shared" si="7"/>
        <v>0.125</v>
      </c>
    </row>
    <row r="63" spans="1:8" ht="16.5" thickBot="1" x14ac:dyDescent="0.3">
      <c r="A63" s="45" t="s">
        <v>318</v>
      </c>
    </row>
    <row r="64" spans="1:8" ht="16.5" thickBot="1" x14ac:dyDescent="0.3">
      <c r="A64" s="135" t="s">
        <v>308</v>
      </c>
      <c r="B64" s="136">
        <v>0.19400000000000001</v>
      </c>
      <c r="C64" s="136">
        <v>0.38700000000000001</v>
      </c>
      <c r="D64" s="136">
        <v>0.32300000000000001</v>
      </c>
      <c r="E64" s="136">
        <v>9.7000000000000003E-2</v>
      </c>
      <c r="F64" s="138">
        <f>B64+C64</f>
        <v>0.58099999999999996</v>
      </c>
      <c r="G64" s="139">
        <f>D64+E64</f>
        <v>0.42000000000000004</v>
      </c>
    </row>
    <row r="65" spans="1:7" x14ac:dyDescent="0.25">
      <c r="A65" s="45" t="s">
        <v>309</v>
      </c>
      <c r="B65" s="53">
        <v>0.14599999999999999</v>
      </c>
      <c r="C65" s="53">
        <v>0.33300000000000002</v>
      </c>
      <c r="D65" s="53">
        <v>0.29199999999999998</v>
      </c>
      <c r="E65" s="53">
        <v>0.22900000000000001</v>
      </c>
      <c r="F65" s="116">
        <f t="shared" ref="F65:F70" si="8">B65+C65</f>
        <v>0.47899999999999998</v>
      </c>
      <c r="G65" s="116">
        <f t="shared" ref="G65:G70" si="9">D65+E65</f>
        <v>0.52100000000000002</v>
      </c>
    </row>
    <row r="66" spans="1:7" x14ac:dyDescent="0.25">
      <c r="A66" s="45" t="s">
        <v>310</v>
      </c>
      <c r="B66" s="80">
        <v>0.21</v>
      </c>
      <c r="C66" s="53">
        <v>0.41299999999999998</v>
      </c>
      <c r="D66" s="53">
        <v>0.23200000000000001</v>
      </c>
      <c r="E66" s="53">
        <v>0.14499999999999999</v>
      </c>
      <c r="F66" s="116">
        <f t="shared" si="8"/>
        <v>0.623</v>
      </c>
      <c r="G66" s="116">
        <f t="shared" si="9"/>
        <v>0.377</v>
      </c>
    </row>
    <row r="67" spans="1:7" x14ac:dyDescent="0.25">
      <c r="A67" s="45" t="s">
        <v>311</v>
      </c>
      <c r="B67" s="53">
        <v>0.157</v>
      </c>
      <c r="C67" s="53">
        <v>0.32500000000000001</v>
      </c>
      <c r="D67" s="53">
        <v>0.36099999999999999</v>
      </c>
      <c r="E67" s="53">
        <v>0.157</v>
      </c>
      <c r="F67" s="116">
        <f t="shared" si="8"/>
        <v>0.48199999999999998</v>
      </c>
      <c r="G67" s="116">
        <f t="shared" si="9"/>
        <v>0.51800000000000002</v>
      </c>
    </row>
    <row r="68" spans="1:7" x14ac:dyDescent="0.25">
      <c r="A68" s="45" t="s">
        <v>312</v>
      </c>
      <c r="B68" s="53">
        <v>0.30199999999999999</v>
      </c>
      <c r="C68" s="53">
        <v>0.318</v>
      </c>
      <c r="D68" s="53">
        <v>0.17799999999999999</v>
      </c>
      <c r="E68" s="53">
        <v>0.20200000000000001</v>
      </c>
      <c r="F68" s="116">
        <f t="shared" si="8"/>
        <v>0.62</v>
      </c>
      <c r="G68" s="116">
        <f t="shared" si="9"/>
        <v>0.38</v>
      </c>
    </row>
    <row r="69" spans="1:7" x14ac:dyDescent="0.25">
      <c r="A69" s="45" t="s">
        <v>313</v>
      </c>
      <c r="B69" s="53">
        <v>0.216</v>
      </c>
      <c r="C69" s="53">
        <v>0.378</v>
      </c>
      <c r="D69" s="53">
        <v>0.22900000000000001</v>
      </c>
      <c r="E69" s="53">
        <v>0.17799999999999999</v>
      </c>
      <c r="F69" s="116">
        <f t="shared" si="8"/>
        <v>0.59399999999999997</v>
      </c>
      <c r="G69" s="116">
        <f t="shared" si="9"/>
        <v>0.40700000000000003</v>
      </c>
    </row>
    <row r="70" spans="1:7" x14ac:dyDescent="0.25">
      <c r="A70" s="45" t="s">
        <v>314</v>
      </c>
      <c r="B70" s="53">
        <v>0.45800000000000002</v>
      </c>
      <c r="C70" s="53">
        <v>0.23699999999999999</v>
      </c>
      <c r="D70" s="53">
        <v>0.20300000000000001</v>
      </c>
      <c r="E70" s="53">
        <v>0.10199999999999999</v>
      </c>
      <c r="F70" s="116">
        <f t="shared" si="8"/>
        <v>0.69500000000000006</v>
      </c>
      <c r="G70" s="116">
        <f t="shared" si="9"/>
        <v>0.30499999999999999</v>
      </c>
    </row>
    <row r="72" spans="1:7" ht="16.5" thickBot="1" x14ac:dyDescent="0.3">
      <c r="A72" s="45" t="s">
        <v>319</v>
      </c>
    </row>
    <row r="73" spans="1:7" ht="16.5" thickBot="1" x14ac:dyDescent="0.3">
      <c r="A73" s="135" t="s">
        <v>308</v>
      </c>
      <c r="B73" s="136">
        <v>0.54800000000000004</v>
      </c>
      <c r="C73" s="136">
        <v>0.38700000000000001</v>
      </c>
      <c r="D73" s="136">
        <v>3.2000000000000001E-2</v>
      </c>
      <c r="E73" s="136">
        <v>3.2000000000000001E-2</v>
      </c>
      <c r="F73" s="138">
        <f>B73+C73</f>
        <v>0.93500000000000005</v>
      </c>
      <c r="G73" s="139">
        <f>D73+E73</f>
        <v>6.4000000000000001E-2</v>
      </c>
    </row>
    <row r="74" spans="1:7" x14ac:dyDescent="0.25">
      <c r="A74" s="45" t="s">
        <v>309</v>
      </c>
      <c r="B74" s="53">
        <v>0.53100000000000003</v>
      </c>
      <c r="C74" s="53">
        <v>0.44900000000000001</v>
      </c>
      <c r="D74" s="53">
        <v>0.02</v>
      </c>
      <c r="E74" s="80">
        <v>0</v>
      </c>
      <c r="F74" s="116">
        <f t="shared" ref="F74:F79" si="10">B74+C74</f>
        <v>0.98</v>
      </c>
      <c r="G74" s="116">
        <f t="shared" ref="G74:G79" si="11">D74+E74</f>
        <v>0.02</v>
      </c>
    </row>
    <row r="75" spans="1:7" x14ac:dyDescent="0.25">
      <c r="A75" s="45" t="s">
        <v>310</v>
      </c>
      <c r="B75" s="80">
        <v>0.6</v>
      </c>
      <c r="C75" s="53">
        <v>0.32400000000000001</v>
      </c>
      <c r="D75" s="53">
        <v>2.1000000000000001E-2</v>
      </c>
      <c r="E75" s="53">
        <v>5.5E-2</v>
      </c>
      <c r="F75" s="116">
        <f t="shared" si="10"/>
        <v>0.92399999999999993</v>
      </c>
      <c r="G75" s="116">
        <f t="shared" si="11"/>
        <v>7.5999999999999998E-2</v>
      </c>
    </row>
    <row r="76" spans="1:7" x14ac:dyDescent="0.25">
      <c r="A76" s="45" t="s">
        <v>311</v>
      </c>
      <c r="B76" s="53">
        <v>0.52400000000000002</v>
      </c>
      <c r="C76" s="80">
        <v>0.44</v>
      </c>
      <c r="D76" s="53">
        <v>3.5999999999999997E-2</v>
      </c>
      <c r="E76" s="80">
        <v>0</v>
      </c>
      <c r="F76" s="116">
        <f t="shared" si="10"/>
        <v>0.96399999999999997</v>
      </c>
      <c r="G76" s="116">
        <f t="shared" si="11"/>
        <v>3.5999999999999997E-2</v>
      </c>
    </row>
    <row r="77" spans="1:7" x14ac:dyDescent="0.25">
      <c r="A77" s="45" t="s">
        <v>312</v>
      </c>
      <c r="B77" s="80">
        <v>0.41</v>
      </c>
      <c r="C77" s="53">
        <v>0.51500000000000001</v>
      </c>
      <c r="D77" s="53">
        <v>5.1999999999999998E-2</v>
      </c>
      <c r="E77" s="53">
        <v>2.1999999999999999E-2</v>
      </c>
      <c r="F77" s="116">
        <f t="shared" si="10"/>
        <v>0.92500000000000004</v>
      </c>
      <c r="G77" s="116">
        <f t="shared" si="11"/>
        <v>7.3999999999999996E-2</v>
      </c>
    </row>
    <row r="78" spans="1:7" x14ac:dyDescent="0.25">
      <c r="A78" s="45" t="s">
        <v>313</v>
      </c>
      <c r="B78" s="53">
        <v>0.63100000000000001</v>
      </c>
      <c r="C78" s="53">
        <v>0.32700000000000001</v>
      </c>
      <c r="D78" s="53">
        <v>3.3000000000000002E-2</v>
      </c>
      <c r="E78" s="53">
        <v>8.9999999999999993E-3</v>
      </c>
      <c r="F78" s="116">
        <f t="shared" si="10"/>
        <v>0.95799999999999996</v>
      </c>
      <c r="G78" s="116">
        <f t="shared" si="11"/>
        <v>4.2000000000000003E-2</v>
      </c>
    </row>
    <row r="79" spans="1:7" x14ac:dyDescent="0.25">
      <c r="A79" s="45" t="s">
        <v>314</v>
      </c>
      <c r="B79" s="53">
        <v>0.72899999999999998</v>
      </c>
      <c r="C79" s="53">
        <v>0.23699999999999999</v>
      </c>
      <c r="D79" s="53">
        <v>1.7000000000000001E-2</v>
      </c>
      <c r="E79" s="53">
        <v>1.7000000000000001E-2</v>
      </c>
      <c r="F79" s="116">
        <f t="shared" si="10"/>
        <v>0.96599999999999997</v>
      </c>
      <c r="G79" s="116">
        <f t="shared" si="11"/>
        <v>3.4000000000000002E-2</v>
      </c>
    </row>
    <row r="81" spans="1:12" ht="16.5" thickBot="1" x14ac:dyDescent="0.3">
      <c r="A81" s="114" t="s">
        <v>320</v>
      </c>
    </row>
    <row r="82" spans="1:12" ht="16.5" thickBot="1" x14ac:dyDescent="0.3">
      <c r="A82" s="135" t="s">
        <v>308</v>
      </c>
      <c r="B82" s="136">
        <v>0.74199999999999999</v>
      </c>
      <c r="C82" s="136">
        <v>0.22600000000000001</v>
      </c>
      <c r="D82" s="136">
        <v>3.2000000000000001E-2</v>
      </c>
      <c r="E82" s="137">
        <v>0</v>
      </c>
      <c r="F82" s="138">
        <f>B82+C82</f>
        <v>0.96799999999999997</v>
      </c>
      <c r="G82" s="139">
        <f>D82+E82</f>
        <v>3.2000000000000001E-2</v>
      </c>
      <c r="H82" s="45" t="s">
        <v>578</v>
      </c>
    </row>
    <row r="83" spans="1:12" x14ac:dyDescent="0.25">
      <c r="A83" s="45" t="s">
        <v>309</v>
      </c>
      <c r="B83" s="53">
        <v>0.45800000000000002</v>
      </c>
      <c r="C83" s="53">
        <v>0.438</v>
      </c>
      <c r="D83" s="53">
        <v>0.104</v>
      </c>
      <c r="E83" s="80">
        <v>0</v>
      </c>
      <c r="F83" s="116">
        <f t="shared" ref="F83:F88" si="12">B83+C83</f>
        <v>0.89600000000000002</v>
      </c>
      <c r="G83" s="116">
        <f t="shared" ref="G83:G88" si="13">D83+E83</f>
        <v>0.104</v>
      </c>
    </row>
    <row r="84" spans="1:12" x14ac:dyDescent="0.25">
      <c r="A84" s="45" t="s">
        <v>310</v>
      </c>
      <c r="B84" s="53">
        <v>0.70499999999999996</v>
      </c>
      <c r="C84" s="53">
        <v>0.14399999999999999</v>
      </c>
      <c r="D84" s="80">
        <v>0.13</v>
      </c>
      <c r="E84" s="53">
        <v>2.1000000000000001E-2</v>
      </c>
      <c r="F84" s="116">
        <f t="shared" si="12"/>
        <v>0.84899999999999998</v>
      </c>
      <c r="G84" s="116">
        <f t="shared" si="13"/>
        <v>0.151</v>
      </c>
    </row>
    <row r="85" spans="1:12" x14ac:dyDescent="0.25">
      <c r="A85" s="45" t="s">
        <v>311</v>
      </c>
      <c r="B85" s="53">
        <v>0.73799999999999999</v>
      </c>
      <c r="C85" s="53">
        <v>0.214</v>
      </c>
      <c r="D85" s="53">
        <v>4.8000000000000001E-2</v>
      </c>
      <c r="E85" s="80">
        <v>0</v>
      </c>
      <c r="F85" s="116">
        <f t="shared" si="12"/>
        <v>0.95199999999999996</v>
      </c>
      <c r="G85" s="116">
        <f t="shared" si="13"/>
        <v>4.8000000000000001E-2</v>
      </c>
    </row>
    <row r="86" spans="1:12" x14ac:dyDescent="0.25">
      <c r="A86" s="45" t="s">
        <v>312</v>
      </c>
      <c r="B86" s="53">
        <v>0.72399999999999998</v>
      </c>
      <c r="C86" s="53">
        <v>0.23100000000000001</v>
      </c>
      <c r="D86" s="53">
        <v>3.6999999999999998E-2</v>
      </c>
      <c r="E86" s="53">
        <v>7.0000000000000001E-3</v>
      </c>
      <c r="F86" s="116">
        <f t="shared" si="12"/>
        <v>0.95499999999999996</v>
      </c>
      <c r="G86" s="116">
        <f t="shared" si="13"/>
        <v>4.3999999999999997E-2</v>
      </c>
    </row>
    <row r="87" spans="1:12" x14ac:dyDescent="0.25">
      <c r="A87" s="45" t="s">
        <v>313</v>
      </c>
      <c r="B87" s="53">
        <v>0.77600000000000002</v>
      </c>
      <c r="C87" s="53">
        <v>0.215</v>
      </c>
      <c r="D87" s="80">
        <v>0</v>
      </c>
      <c r="E87" s="53">
        <v>8.9999999999999993E-3</v>
      </c>
      <c r="F87" s="116">
        <f t="shared" si="12"/>
        <v>0.99099999999999999</v>
      </c>
      <c r="G87" s="116">
        <f t="shared" si="13"/>
        <v>8.9999999999999993E-3</v>
      </c>
    </row>
    <row r="88" spans="1:12" x14ac:dyDescent="0.25">
      <c r="A88" s="45" t="s">
        <v>314</v>
      </c>
      <c r="B88" s="53">
        <v>0.72399999999999998</v>
      </c>
      <c r="C88" s="53">
        <v>0.224</v>
      </c>
      <c r="D88" s="53">
        <v>3.4000000000000002E-2</v>
      </c>
      <c r="E88" s="53">
        <v>1.7000000000000001E-2</v>
      </c>
      <c r="F88" s="116">
        <f t="shared" si="12"/>
        <v>0.94799999999999995</v>
      </c>
      <c r="G88" s="116">
        <f t="shared" si="13"/>
        <v>5.1000000000000004E-2</v>
      </c>
    </row>
    <row r="90" spans="1:12" x14ac:dyDescent="0.25">
      <c r="A90" s="45" t="s">
        <v>556</v>
      </c>
    </row>
    <row r="91" spans="1:12" x14ac:dyDescent="0.25">
      <c r="A91" s="45" t="s">
        <v>548</v>
      </c>
    </row>
    <row r="92" spans="1:12" x14ac:dyDescent="0.25">
      <c r="A92" s="45" t="s">
        <v>554</v>
      </c>
    </row>
    <row r="93" spans="1:12" ht="48.75" customHeight="1" x14ac:dyDescent="0.25">
      <c r="A93" s="31"/>
      <c r="B93" s="117" t="s">
        <v>78</v>
      </c>
      <c r="C93" s="117" t="s">
        <v>129</v>
      </c>
      <c r="D93" s="117" t="s">
        <v>131</v>
      </c>
      <c r="E93" s="117" t="s">
        <v>557</v>
      </c>
      <c r="F93" s="117" t="s">
        <v>550</v>
      </c>
      <c r="G93" s="117" t="s">
        <v>551</v>
      </c>
      <c r="H93" s="117" t="s">
        <v>552</v>
      </c>
      <c r="I93" s="117" t="s">
        <v>559</v>
      </c>
      <c r="J93" s="117" t="s">
        <v>553</v>
      </c>
      <c r="K93" s="117" t="s">
        <v>555</v>
      </c>
      <c r="L93"/>
    </row>
    <row r="94" spans="1:12" x14ac:dyDescent="0.25">
      <c r="A94" s="75" t="s">
        <v>111</v>
      </c>
      <c r="B94" s="75">
        <v>41.2</v>
      </c>
      <c r="C94" s="55">
        <v>47487</v>
      </c>
      <c r="D94" s="55">
        <v>23554</v>
      </c>
      <c r="E94" s="55">
        <v>140649</v>
      </c>
      <c r="F94" s="118">
        <v>0.56999999999999995</v>
      </c>
      <c r="G94" s="118">
        <v>0.22</v>
      </c>
      <c r="H94" s="118">
        <v>0.2</v>
      </c>
      <c r="I94" s="118">
        <v>0.22</v>
      </c>
      <c r="J94" s="119">
        <v>3.6999999999999998E-2</v>
      </c>
      <c r="K94" s="75" t="s">
        <v>488</v>
      </c>
      <c r="L94"/>
    </row>
    <row r="95" spans="1:12" x14ac:dyDescent="0.25">
      <c r="A95" s="76" t="s">
        <v>549</v>
      </c>
      <c r="B95" s="76">
        <v>45.6</v>
      </c>
      <c r="C95" s="56">
        <v>49604</v>
      </c>
      <c r="D95" s="56">
        <v>26990</v>
      </c>
      <c r="E95" s="56">
        <v>140365</v>
      </c>
      <c r="F95" s="120">
        <v>0.57999999999999996</v>
      </c>
      <c r="G95" s="120">
        <v>0.27</v>
      </c>
      <c r="H95" s="120">
        <v>0.15</v>
      </c>
      <c r="I95" s="120">
        <v>0.25</v>
      </c>
      <c r="J95" s="121">
        <v>2.9000000000000001E-2</v>
      </c>
      <c r="K95" s="76" t="s">
        <v>489</v>
      </c>
      <c r="L95"/>
    </row>
    <row r="96" spans="1:12" x14ac:dyDescent="0.25">
      <c r="A96" s="122" t="s">
        <v>558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6AFAA-5C74-4339-A8C2-E25FC721B124}">
  <dimension ref="A1:R37"/>
  <sheetViews>
    <sheetView workbookViewId="0">
      <selection activeCell="K23" sqref="K23"/>
    </sheetView>
  </sheetViews>
  <sheetFormatPr defaultRowHeight="15.75" x14ac:dyDescent="0.25"/>
  <cols>
    <col min="1" max="1" width="42.7109375" style="45" bestFit="1" customWidth="1"/>
    <col min="2" max="16384" width="9.140625" style="45"/>
  </cols>
  <sheetData>
    <row r="1" spans="1:18" x14ac:dyDescent="0.25">
      <c r="A1" s="45" t="s">
        <v>441</v>
      </c>
      <c r="H1" s="45" t="s">
        <v>442</v>
      </c>
    </row>
    <row r="3" spans="1:18" x14ac:dyDescent="0.25">
      <c r="A3" s="45" t="s">
        <v>439</v>
      </c>
    </row>
    <row r="4" spans="1:18" x14ac:dyDescent="0.25">
      <c r="A4" s="45" t="s">
        <v>440</v>
      </c>
      <c r="I4" s="45">
        <v>2016</v>
      </c>
    </row>
    <row r="5" spans="1:18" x14ac:dyDescent="0.25">
      <c r="A5" s="113" t="s">
        <v>473</v>
      </c>
      <c r="I5" s="45" t="s">
        <v>423</v>
      </c>
      <c r="N5" s="45">
        <v>962</v>
      </c>
      <c r="P5" s="45" t="s">
        <v>464</v>
      </c>
    </row>
    <row r="6" spans="1:18" x14ac:dyDescent="0.25">
      <c r="I6" s="45" t="s">
        <v>443</v>
      </c>
      <c r="N6" s="45">
        <v>700</v>
      </c>
      <c r="P6" s="45" t="s">
        <v>466</v>
      </c>
    </row>
    <row r="7" spans="1:18" x14ac:dyDescent="0.25">
      <c r="A7" s="45" t="s">
        <v>421</v>
      </c>
      <c r="I7" s="45" t="s">
        <v>424</v>
      </c>
      <c r="N7" s="45">
        <v>750</v>
      </c>
    </row>
    <row r="8" spans="1:18" x14ac:dyDescent="0.25">
      <c r="A8" s="45" t="s">
        <v>422</v>
      </c>
      <c r="I8" s="45" t="s">
        <v>425</v>
      </c>
      <c r="N8" s="45">
        <v>470</v>
      </c>
      <c r="P8" s="45" t="s">
        <v>463</v>
      </c>
    </row>
    <row r="9" spans="1:18" x14ac:dyDescent="0.25">
      <c r="B9" s="45">
        <v>2015</v>
      </c>
      <c r="C9" s="45">
        <v>2016</v>
      </c>
      <c r="I9" s="45" t="s">
        <v>426</v>
      </c>
      <c r="N9" s="45">
        <v>360</v>
      </c>
      <c r="P9" s="45" t="s">
        <v>464</v>
      </c>
    </row>
    <row r="10" spans="1:18" x14ac:dyDescent="0.25">
      <c r="A10" s="45" t="s">
        <v>423</v>
      </c>
      <c r="B10" s="45">
        <v>906</v>
      </c>
      <c r="C10" s="45">
        <v>962</v>
      </c>
      <c r="I10" s="45" t="s">
        <v>427</v>
      </c>
      <c r="N10" s="45">
        <v>317</v>
      </c>
      <c r="P10" s="45" t="s">
        <v>465</v>
      </c>
    </row>
    <row r="11" spans="1:18" x14ac:dyDescent="0.25">
      <c r="A11" s="45" t="s">
        <v>424</v>
      </c>
      <c r="B11" s="45">
        <v>674</v>
      </c>
      <c r="C11" s="45">
        <v>750</v>
      </c>
    </row>
    <row r="12" spans="1:18" x14ac:dyDescent="0.25">
      <c r="A12" s="45" t="s">
        <v>425</v>
      </c>
      <c r="B12" s="45">
        <v>500</v>
      </c>
      <c r="C12" s="45">
        <v>470</v>
      </c>
    </row>
    <row r="13" spans="1:18" x14ac:dyDescent="0.25">
      <c r="A13" s="45" t="s">
        <v>426</v>
      </c>
      <c r="B13" s="45">
        <v>292</v>
      </c>
      <c r="C13" s="45">
        <v>360</v>
      </c>
      <c r="N13" s="45">
        <f>SUM(N5:N11)</f>
        <v>3559</v>
      </c>
      <c r="P13" s="45">
        <v>15375</v>
      </c>
      <c r="R13" s="45">
        <f>N13/P13*100</f>
        <v>23.147967479674797</v>
      </c>
    </row>
    <row r="14" spans="1:18" x14ac:dyDescent="0.25">
      <c r="A14" s="45" t="s">
        <v>427</v>
      </c>
      <c r="B14" s="45">
        <v>262</v>
      </c>
      <c r="C14" s="45">
        <v>317</v>
      </c>
    </row>
    <row r="15" spans="1:18" x14ac:dyDescent="0.25">
      <c r="A15" s="45" t="s">
        <v>428</v>
      </c>
      <c r="B15" s="45">
        <v>74</v>
      </c>
      <c r="C15" s="45">
        <v>87</v>
      </c>
    </row>
    <row r="16" spans="1:18" x14ac:dyDescent="0.25">
      <c r="A16" s="45" t="s">
        <v>429</v>
      </c>
      <c r="B16" s="45">
        <v>72</v>
      </c>
      <c r="C16" s="45">
        <v>71</v>
      </c>
      <c r="I16" s="45" t="s">
        <v>565</v>
      </c>
    </row>
    <row r="17" spans="1:14" x14ac:dyDescent="0.25">
      <c r="A17" s="45" t="s">
        <v>430</v>
      </c>
      <c r="B17" s="45">
        <v>52</v>
      </c>
      <c r="C17" s="45">
        <v>60</v>
      </c>
    </row>
    <row r="18" spans="1:14" x14ac:dyDescent="0.25">
      <c r="A18" s="45" t="s">
        <v>431</v>
      </c>
      <c r="B18" s="45">
        <v>62</v>
      </c>
      <c r="C18" s="45">
        <v>61</v>
      </c>
      <c r="I18" s="45" t="s">
        <v>579</v>
      </c>
    </row>
    <row r="19" spans="1:14" x14ac:dyDescent="0.25">
      <c r="A19" s="45" t="s">
        <v>432</v>
      </c>
      <c r="B19" s="45">
        <v>160</v>
      </c>
      <c r="C19" s="45">
        <v>136</v>
      </c>
      <c r="I19" s="45" t="s">
        <v>580</v>
      </c>
    </row>
    <row r="20" spans="1:14" x14ac:dyDescent="0.25">
      <c r="A20" s="45" t="s">
        <v>433</v>
      </c>
      <c r="B20" s="45">
        <v>26</v>
      </c>
      <c r="C20" s="45">
        <v>26</v>
      </c>
      <c r="I20" t="s">
        <v>581</v>
      </c>
    </row>
    <row r="21" spans="1:14" x14ac:dyDescent="0.25">
      <c r="A21" s="45" t="s">
        <v>434</v>
      </c>
      <c r="B21" s="45">
        <v>181</v>
      </c>
      <c r="C21" s="45">
        <v>201</v>
      </c>
      <c r="N21" s="52"/>
    </row>
    <row r="22" spans="1:14" x14ac:dyDescent="0.25">
      <c r="A22" s="45" t="s">
        <v>111</v>
      </c>
      <c r="B22" s="45">
        <v>154</v>
      </c>
      <c r="C22" s="45">
        <v>197</v>
      </c>
      <c r="N22" s="123"/>
    </row>
    <row r="23" spans="1:14" x14ac:dyDescent="0.25">
      <c r="A23" s="45" t="s">
        <v>435</v>
      </c>
      <c r="B23" s="45">
        <v>131</v>
      </c>
      <c r="C23" s="45">
        <v>188</v>
      </c>
    </row>
    <row r="24" spans="1:14" x14ac:dyDescent="0.25">
      <c r="A24" s="45" t="s">
        <v>436</v>
      </c>
      <c r="B24" s="45">
        <v>108</v>
      </c>
      <c r="C24" s="45">
        <v>99</v>
      </c>
    </row>
    <row r="25" spans="1:14" x14ac:dyDescent="0.25">
      <c r="A25" s="45" t="s">
        <v>437</v>
      </c>
      <c r="B25" s="45">
        <v>101</v>
      </c>
      <c r="C25" s="45">
        <v>101</v>
      </c>
    </row>
    <row r="26" spans="1:14" x14ac:dyDescent="0.25">
      <c r="A26" s="45" t="s">
        <v>438</v>
      </c>
      <c r="B26" s="45">
        <v>40</v>
      </c>
      <c r="C26" s="45">
        <v>39</v>
      </c>
    </row>
    <row r="37" spans="11:11" x14ac:dyDescent="0.25">
      <c r="K37" s="5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65F28-D14D-4EB8-8982-256D5A387B82}">
  <dimension ref="A1:H6"/>
  <sheetViews>
    <sheetView workbookViewId="0">
      <selection activeCell="E15" sqref="E15"/>
    </sheetView>
  </sheetViews>
  <sheetFormatPr defaultRowHeight="15.75" x14ac:dyDescent="0.25"/>
  <cols>
    <col min="1" max="16384" width="9.140625" style="45"/>
  </cols>
  <sheetData>
    <row r="1" spans="1:8" x14ac:dyDescent="0.25">
      <c r="A1" s="45" t="s">
        <v>583</v>
      </c>
    </row>
    <row r="2" spans="1:8" x14ac:dyDescent="0.25">
      <c r="A2" s="45" t="s">
        <v>469</v>
      </c>
      <c r="H2" s="45" t="s">
        <v>479</v>
      </c>
    </row>
    <row r="3" spans="1:8" x14ac:dyDescent="0.25">
      <c r="A3" s="45" t="s">
        <v>470</v>
      </c>
      <c r="H3" s="45" t="s">
        <v>475</v>
      </c>
    </row>
    <row r="4" spans="1:8" x14ac:dyDescent="0.25">
      <c r="A4" s="45" t="s">
        <v>471</v>
      </c>
      <c r="H4" s="45" t="s">
        <v>478</v>
      </c>
    </row>
    <row r="5" spans="1:8" x14ac:dyDescent="0.25">
      <c r="A5" s="45" t="s">
        <v>472</v>
      </c>
      <c r="H5" s="45" t="s">
        <v>476</v>
      </c>
    </row>
    <row r="6" spans="1:8" x14ac:dyDescent="0.25">
      <c r="A6" s="45" t="s">
        <v>474</v>
      </c>
      <c r="H6" s="45" t="s">
        <v>477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15"/>
  <sheetViews>
    <sheetView workbookViewId="0">
      <selection activeCell="A112" sqref="A112"/>
    </sheetView>
  </sheetViews>
  <sheetFormatPr defaultRowHeight="15.75" x14ac:dyDescent="0.25"/>
  <cols>
    <col min="1" max="1" width="9.28515625" style="45" bestFit="1" customWidth="1"/>
    <col min="2" max="2" width="10.7109375" style="45" customWidth="1"/>
    <col min="3" max="3" width="11.140625" style="45" customWidth="1"/>
    <col min="4" max="4" width="9.5703125" style="45" customWidth="1"/>
    <col min="5" max="5" width="9.85546875" style="45" bestFit="1" customWidth="1"/>
    <col min="6" max="6" width="9.140625" style="45"/>
    <col min="7" max="7" width="9.140625" style="45" customWidth="1"/>
    <col min="8" max="8" width="9.140625" style="45"/>
    <col min="9" max="9" width="9.28515625" style="45" bestFit="1" customWidth="1"/>
    <col min="10" max="10" width="9.140625" style="45"/>
    <col min="11" max="11" width="16.42578125" style="45" customWidth="1"/>
    <col min="12" max="12" width="11.7109375" style="45" bestFit="1" customWidth="1"/>
    <col min="13" max="13" width="12.7109375" style="45" bestFit="1" customWidth="1"/>
    <col min="14" max="14" width="11.7109375" style="45" customWidth="1"/>
    <col min="15" max="16" width="9.140625" style="45"/>
    <col min="17" max="17" width="25.42578125" style="45" customWidth="1"/>
    <col min="18" max="18" width="10.140625" style="45" bestFit="1" customWidth="1"/>
    <col min="19" max="20" width="9.85546875" style="45" bestFit="1" customWidth="1"/>
    <col min="21" max="21" width="10.140625" style="45" bestFit="1" customWidth="1"/>
    <col min="22" max="23" width="9.85546875" style="45" customWidth="1"/>
    <col min="24" max="24" width="10.140625" style="45" customWidth="1"/>
    <col min="25" max="26" width="9.85546875" style="45" customWidth="1"/>
    <col min="27" max="30" width="9.140625" style="45"/>
    <col min="31" max="31" width="14.140625" style="45" customWidth="1"/>
    <col min="32" max="34" width="9.85546875" style="45" bestFit="1" customWidth="1"/>
    <col min="35" max="40" width="11" style="45" bestFit="1" customWidth="1"/>
    <col min="41" max="16384" width="9.140625" style="45"/>
  </cols>
  <sheetData>
    <row r="1" spans="1:40" x14ac:dyDescent="0.25">
      <c r="A1" s="45">
        <v>2000</v>
      </c>
      <c r="B1" s="45" t="s">
        <v>528</v>
      </c>
    </row>
    <row r="2" spans="1:40" x14ac:dyDescent="0.25">
      <c r="A2" s="45">
        <v>2010</v>
      </c>
      <c r="B2" s="45" t="s">
        <v>527</v>
      </c>
    </row>
    <row r="3" spans="1:40" x14ac:dyDescent="0.25">
      <c r="A3" s="45">
        <v>2019</v>
      </c>
      <c r="B3" s="45" t="s">
        <v>529</v>
      </c>
    </row>
    <row r="8" spans="1:40" x14ac:dyDescent="0.25">
      <c r="Q8" s="45" t="s">
        <v>462</v>
      </c>
    </row>
    <row r="9" spans="1:40" x14ac:dyDescent="0.25">
      <c r="C9" s="45" t="s">
        <v>129</v>
      </c>
      <c r="D9" s="45" t="s">
        <v>130</v>
      </c>
      <c r="E9" s="45" t="s">
        <v>131</v>
      </c>
      <c r="Q9" s="31"/>
      <c r="R9" s="147">
        <v>2000</v>
      </c>
      <c r="S9" s="147"/>
      <c r="T9" s="147"/>
      <c r="U9" s="147">
        <v>2010</v>
      </c>
      <c r="V9" s="147"/>
      <c r="W9" s="147"/>
      <c r="X9" s="147">
        <v>2019</v>
      </c>
      <c r="Y9" s="147"/>
      <c r="Z9" s="147"/>
      <c r="AE9" s="45" t="s">
        <v>462</v>
      </c>
    </row>
    <row r="10" spans="1:40" x14ac:dyDescent="0.25">
      <c r="A10" s="45">
        <v>2000</v>
      </c>
      <c r="B10" s="45" t="s">
        <v>71</v>
      </c>
      <c r="C10" s="54">
        <v>34464</v>
      </c>
      <c r="D10" s="54">
        <v>41450</v>
      </c>
      <c r="E10" s="54">
        <v>15858</v>
      </c>
      <c r="Q10" s="31"/>
      <c r="R10" s="32" t="s">
        <v>71</v>
      </c>
      <c r="S10" s="33" t="s">
        <v>132</v>
      </c>
      <c r="T10" s="34" t="s">
        <v>110</v>
      </c>
      <c r="U10" s="32" t="s">
        <v>71</v>
      </c>
      <c r="V10" s="33" t="s">
        <v>132</v>
      </c>
      <c r="W10" s="34" t="s">
        <v>110</v>
      </c>
      <c r="X10" s="32" t="s">
        <v>71</v>
      </c>
      <c r="Y10" s="33" t="s">
        <v>132</v>
      </c>
      <c r="Z10" s="34" t="s">
        <v>110</v>
      </c>
      <c r="AE10" s="31"/>
      <c r="AF10" s="147">
        <v>2000</v>
      </c>
      <c r="AG10" s="147"/>
      <c r="AH10" s="147"/>
      <c r="AI10" s="147">
        <v>2010</v>
      </c>
      <c r="AJ10" s="147"/>
      <c r="AK10" s="147"/>
      <c r="AL10" s="147">
        <v>2019</v>
      </c>
      <c r="AM10" s="147"/>
      <c r="AN10" s="147"/>
    </row>
    <row r="11" spans="1:40" x14ac:dyDescent="0.25">
      <c r="B11" s="45" t="s">
        <v>132</v>
      </c>
      <c r="C11" s="54">
        <v>44667</v>
      </c>
      <c r="D11" s="54">
        <v>53457</v>
      </c>
      <c r="E11" s="54">
        <v>22168</v>
      </c>
      <c r="Q11" s="31" t="s">
        <v>129</v>
      </c>
      <c r="R11" s="55">
        <v>34464</v>
      </c>
      <c r="S11" s="56">
        <v>44667</v>
      </c>
      <c r="T11" s="57">
        <v>41994</v>
      </c>
      <c r="U11" s="55">
        <v>40194</v>
      </c>
      <c r="V11" s="56">
        <v>48432</v>
      </c>
      <c r="W11" s="57">
        <v>51914</v>
      </c>
      <c r="X11" s="55">
        <v>46486</v>
      </c>
      <c r="Y11" s="56">
        <v>57144</v>
      </c>
      <c r="Z11" s="57">
        <v>62843</v>
      </c>
      <c r="AE11" s="31"/>
      <c r="AF11" s="32" t="s">
        <v>71</v>
      </c>
      <c r="AG11" s="33" t="s">
        <v>132</v>
      </c>
      <c r="AH11" s="34" t="s">
        <v>110</v>
      </c>
      <c r="AI11" s="32" t="s">
        <v>71</v>
      </c>
      <c r="AJ11" s="33" t="s">
        <v>132</v>
      </c>
      <c r="AK11" s="34" t="s">
        <v>110</v>
      </c>
      <c r="AL11" s="32" t="s">
        <v>71</v>
      </c>
      <c r="AM11" s="33" t="s">
        <v>132</v>
      </c>
      <c r="AN11" s="34" t="s">
        <v>110</v>
      </c>
    </row>
    <row r="12" spans="1:40" x14ac:dyDescent="0.25">
      <c r="B12" s="45" t="s">
        <v>110</v>
      </c>
      <c r="C12" s="54">
        <v>41994</v>
      </c>
      <c r="D12" s="54">
        <v>50046</v>
      </c>
      <c r="E12" s="54">
        <v>21587</v>
      </c>
      <c r="Q12" s="31" t="s">
        <v>130</v>
      </c>
      <c r="R12" s="55">
        <v>41450</v>
      </c>
      <c r="S12" s="56">
        <v>53457</v>
      </c>
      <c r="T12" s="57">
        <v>50046</v>
      </c>
      <c r="U12" s="55">
        <v>54066</v>
      </c>
      <c r="V12" s="56">
        <v>60341</v>
      </c>
      <c r="W12" s="57">
        <v>62982</v>
      </c>
      <c r="X12" s="55">
        <v>57256</v>
      </c>
      <c r="Y12" s="56">
        <v>72600</v>
      </c>
      <c r="Z12" s="57">
        <v>77263</v>
      </c>
      <c r="AE12" s="31" t="s">
        <v>129</v>
      </c>
      <c r="AF12" s="55">
        <v>34464</v>
      </c>
      <c r="AG12" s="56">
        <v>44667</v>
      </c>
      <c r="AH12" s="57">
        <v>41994</v>
      </c>
      <c r="AI12" s="55">
        <v>40194</v>
      </c>
      <c r="AJ12" s="56">
        <v>48432</v>
      </c>
      <c r="AK12" s="57">
        <v>51914</v>
      </c>
      <c r="AL12" s="55">
        <v>46486</v>
      </c>
      <c r="AM12" s="56">
        <v>57144</v>
      </c>
      <c r="AN12" s="57">
        <v>62843</v>
      </c>
    </row>
    <row r="13" spans="1:40" x14ac:dyDescent="0.25">
      <c r="A13" s="45">
        <v>2010</v>
      </c>
      <c r="B13" s="45" t="s">
        <v>71</v>
      </c>
      <c r="C13" s="54">
        <v>40194</v>
      </c>
      <c r="D13" s="54">
        <v>54066</v>
      </c>
      <c r="E13" s="54">
        <v>20309</v>
      </c>
      <c r="Q13" s="31" t="s">
        <v>131</v>
      </c>
      <c r="R13" s="55">
        <v>15858</v>
      </c>
      <c r="S13" s="56">
        <v>22168</v>
      </c>
      <c r="T13" s="57">
        <v>21587</v>
      </c>
      <c r="U13" s="55">
        <v>20309</v>
      </c>
      <c r="V13" s="56">
        <v>25135</v>
      </c>
      <c r="W13" s="57">
        <v>27334</v>
      </c>
      <c r="X13" s="55">
        <v>25086</v>
      </c>
      <c r="Y13" s="56">
        <v>31713</v>
      </c>
      <c r="Z13" s="57">
        <v>34103</v>
      </c>
      <c r="AE13" s="31" t="s">
        <v>130</v>
      </c>
      <c r="AF13" s="55">
        <v>41450</v>
      </c>
      <c r="AG13" s="56">
        <v>53457</v>
      </c>
      <c r="AH13" s="57">
        <v>50046</v>
      </c>
      <c r="AI13" s="55">
        <v>54066</v>
      </c>
      <c r="AJ13" s="56">
        <v>60341</v>
      </c>
      <c r="AK13" s="57">
        <v>62982</v>
      </c>
      <c r="AL13" s="55">
        <v>57256</v>
      </c>
      <c r="AM13" s="56">
        <v>72600</v>
      </c>
      <c r="AN13" s="57">
        <v>77263</v>
      </c>
    </row>
    <row r="14" spans="1:40" x14ac:dyDescent="0.25">
      <c r="B14" s="45" t="s">
        <v>132</v>
      </c>
      <c r="C14" s="54">
        <v>48432</v>
      </c>
      <c r="D14" s="54">
        <v>60341</v>
      </c>
      <c r="E14" s="54">
        <v>25135</v>
      </c>
      <c r="Q14" s="41" t="s">
        <v>461</v>
      </c>
      <c r="R14" s="55">
        <v>34464</v>
      </c>
      <c r="S14" s="56">
        <v>44667</v>
      </c>
      <c r="T14" s="57">
        <v>41994</v>
      </c>
      <c r="U14" s="55">
        <v>43642</v>
      </c>
      <c r="V14" s="56">
        <v>56561</v>
      </c>
      <c r="W14" s="57">
        <v>53176</v>
      </c>
      <c r="X14" s="55">
        <v>51167</v>
      </c>
      <c r="Y14" s="56">
        <v>66314.929999999993</v>
      </c>
      <c r="Z14" s="57">
        <v>62346</v>
      </c>
      <c r="AE14" s="31" t="s">
        <v>131</v>
      </c>
      <c r="AF14" s="55">
        <v>15858</v>
      </c>
      <c r="AG14" s="56">
        <v>22168</v>
      </c>
      <c r="AH14" s="57">
        <v>21587</v>
      </c>
      <c r="AI14" s="55">
        <v>20309</v>
      </c>
      <c r="AJ14" s="56">
        <v>25135</v>
      </c>
      <c r="AK14" s="57">
        <v>27334</v>
      </c>
      <c r="AL14" s="55">
        <v>25086</v>
      </c>
      <c r="AM14" s="56">
        <v>31713</v>
      </c>
      <c r="AN14" s="57">
        <v>34103</v>
      </c>
    </row>
    <row r="15" spans="1:40" x14ac:dyDescent="0.25">
      <c r="B15" s="45" t="s">
        <v>110</v>
      </c>
      <c r="C15" s="54">
        <v>51914</v>
      </c>
      <c r="D15" s="54">
        <v>62982</v>
      </c>
      <c r="E15" s="54">
        <v>27334</v>
      </c>
      <c r="Q15" s="45" t="s">
        <v>522</v>
      </c>
      <c r="AE15" s="41" t="s">
        <v>138</v>
      </c>
      <c r="AF15" s="55" t="s">
        <v>133</v>
      </c>
      <c r="AG15" s="56" t="s">
        <v>133</v>
      </c>
      <c r="AH15" s="57" t="s">
        <v>133</v>
      </c>
      <c r="AI15" s="55">
        <v>8827</v>
      </c>
      <c r="AJ15" s="56">
        <v>11220</v>
      </c>
      <c r="AK15" s="57">
        <v>11905</v>
      </c>
      <c r="AL15" s="55">
        <v>11030</v>
      </c>
      <c r="AM15" s="56">
        <v>13156</v>
      </c>
      <c r="AN15" s="57">
        <v>13870</v>
      </c>
    </row>
    <row r="16" spans="1:40" x14ac:dyDescent="0.25">
      <c r="A16" s="45">
        <v>2019</v>
      </c>
      <c r="B16" s="45" t="s">
        <v>71</v>
      </c>
      <c r="C16" s="54">
        <v>46486</v>
      </c>
      <c r="D16" s="54">
        <v>57256</v>
      </c>
      <c r="E16" s="54">
        <v>25086</v>
      </c>
      <c r="X16" s="45">
        <f>(X14-X11)/X11</f>
        <v>0.10069698403820505</v>
      </c>
      <c r="Y16" s="45">
        <f>(Y14-Y11)/Y11</f>
        <v>0.1604880652386951</v>
      </c>
      <c r="Z16" s="45">
        <f>(Z14-Z11)/Z11</f>
        <v>-7.9085976162818448E-3</v>
      </c>
      <c r="AE16" s="41" t="s">
        <v>139</v>
      </c>
      <c r="AF16" s="55" t="s">
        <v>133</v>
      </c>
      <c r="AG16" s="56" t="s">
        <v>133</v>
      </c>
      <c r="AH16" s="57" t="s">
        <v>133</v>
      </c>
      <c r="AI16" s="55">
        <v>218182</v>
      </c>
      <c r="AJ16" s="56">
        <v>259462</v>
      </c>
      <c r="AK16" s="57">
        <v>315076</v>
      </c>
      <c r="AL16" s="55">
        <v>317154</v>
      </c>
      <c r="AM16" s="56">
        <v>348757</v>
      </c>
      <c r="AN16" s="57">
        <v>413654</v>
      </c>
    </row>
    <row r="17" spans="1:40" x14ac:dyDescent="0.25">
      <c r="B17" s="45" t="s">
        <v>132</v>
      </c>
      <c r="C17" s="54">
        <v>57144</v>
      </c>
      <c r="D17" s="54">
        <v>72600</v>
      </c>
      <c r="E17" s="54">
        <v>31713</v>
      </c>
      <c r="Q17" s="45" t="s">
        <v>480</v>
      </c>
      <c r="T17" s="54"/>
      <c r="U17" s="54"/>
      <c r="V17" s="54"/>
      <c r="AE17" s="41" t="s">
        <v>461</v>
      </c>
      <c r="AF17" s="55">
        <v>34464</v>
      </c>
      <c r="AG17" s="56">
        <v>44667</v>
      </c>
      <c r="AH17" s="57">
        <v>41994</v>
      </c>
      <c r="AI17" s="55">
        <v>43642</v>
      </c>
      <c r="AJ17" s="56">
        <v>56561</v>
      </c>
      <c r="AK17" s="57">
        <v>53176</v>
      </c>
      <c r="AL17" s="55">
        <v>51167</v>
      </c>
      <c r="AM17" s="56">
        <v>66314.929999999993</v>
      </c>
      <c r="AN17" s="57">
        <v>62346</v>
      </c>
    </row>
    <row r="18" spans="1:40" x14ac:dyDescent="0.25">
      <c r="B18" s="45" t="s">
        <v>110</v>
      </c>
      <c r="C18" s="54">
        <v>62843</v>
      </c>
      <c r="D18" s="54">
        <v>77263</v>
      </c>
      <c r="E18" s="54">
        <v>34103</v>
      </c>
      <c r="T18" s="54"/>
      <c r="U18" s="54"/>
      <c r="V18" s="54"/>
      <c r="AE18" s="45" t="s">
        <v>522</v>
      </c>
    </row>
    <row r="19" spans="1:40" x14ac:dyDescent="0.25">
      <c r="T19" s="54"/>
      <c r="U19" s="54"/>
      <c r="V19" s="54"/>
    </row>
    <row r="20" spans="1:40" x14ac:dyDescent="0.25">
      <c r="T20" s="54"/>
      <c r="U20" s="54"/>
      <c r="V20" s="54"/>
    </row>
    <row r="21" spans="1:40" x14ac:dyDescent="0.25">
      <c r="C21" s="54"/>
      <c r="D21" s="54"/>
      <c r="E21" s="54"/>
      <c r="T21" s="54"/>
      <c r="U21" s="54"/>
      <c r="V21" s="54"/>
    </row>
    <row r="22" spans="1:40" x14ac:dyDescent="0.25">
      <c r="T22" s="54"/>
      <c r="U22" s="54"/>
      <c r="V22" s="54"/>
    </row>
    <row r="23" spans="1:40" x14ac:dyDescent="0.25">
      <c r="Q23" s="45" t="s">
        <v>569</v>
      </c>
      <c r="T23" s="54"/>
      <c r="U23" s="54"/>
      <c r="V23" s="54"/>
    </row>
    <row r="24" spans="1:40" x14ac:dyDescent="0.25">
      <c r="Q24" s="45" t="s">
        <v>570</v>
      </c>
      <c r="T24" s="54"/>
      <c r="U24" s="54"/>
      <c r="V24" s="54"/>
    </row>
    <row r="25" spans="1:40" x14ac:dyDescent="0.25">
      <c r="Q25" s="45" t="s">
        <v>531</v>
      </c>
      <c r="T25" s="54"/>
      <c r="U25" s="54"/>
      <c r="V25" s="54"/>
    </row>
    <row r="26" spans="1:40" x14ac:dyDescent="0.25">
      <c r="H26" s="45" t="s">
        <v>523</v>
      </c>
    </row>
    <row r="27" spans="1:40" x14ac:dyDescent="0.25">
      <c r="H27" s="45" t="s">
        <v>420</v>
      </c>
      <c r="M27" s="49"/>
      <c r="N27" s="49"/>
    </row>
    <row r="28" spans="1:40" x14ac:dyDescent="0.25">
      <c r="A28" s="45" t="s">
        <v>410</v>
      </c>
    </row>
    <row r="29" spans="1:40" x14ac:dyDescent="0.25">
      <c r="A29" s="45" t="s">
        <v>411</v>
      </c>
      <c r="J29" s="45" t="s">
        <v>414</v>
      </c>
    </row>
    <row r="30" spans="1:40" x14ac:dyDescent="0.25">
      <c r="A30" s="58" t="s">
        <v>413</v>
      </c>
      <c r="J30" s="45" t="s">
        <v>131</v>
      </c>
    </row>
    <row r="31" spans="1:40" x14ac:dyDescent="0.25">
      <c r="A31" s="59" t="s">
        <v>333</v>
      </c>
      <c r="B31" s="59"/>
      <c r="C31" s="60">
        <v>84221</v>
      </c>
      <c r="D31" s="45">
        <v>1</v>
      </c>
      <c r="I31" s="45">
        <v>1</v>
      </c>
      <c r="J31" s="59" t="s">
        <v>327</v>
      </c>
      <c r="K31" s="54">
        <v>44629</v>
      </c>
      <c r="O31" s="61"/>
    </row>
    <row r="32" spans="1:40" x14ac:dyDescent="0.25">
      <c r="A32" s="59" t="s">
        <v>327</v>
      </c>
      <c r="B32" s="59"/>
      <c r="C32" s="60">
        <v>79698</v>
      </c>
      <c r="D32" s="45">
        <v>2</v>
      </c>
      <c r="I32" s="45">
        <v>2</v>
      </c>
      <c r="J32" s="59" t="s">
        <v>326</v>
      </c>
      <c r="K32" s="54">
        <v>41399</v>
      </c>
      <c r="O32" s="45" t="s">
        <v>415</v>
      </c>
    </row>
    <row r="33" spans="1:12" x14ac:dyDescent="0.25">
      <c r="A33" s="59" t="s">
        <v>326</v>
      </c>
      <c r="B33" s="59"/>
      <c r="C33" s="60">
        <v>72586</v>
      </c>
      <c r="D33" s="45">
        <v>3</v>
      </c>
      <c r="I33" s="45">
        <v>3</v>
      </c>
      <c r="J33" s="59" t="s">
        <v>333</v>
      </c>
      <c r="K33" s="54">
        <v>40351</v>
      </c>
    </row>
    <row r="34" spans="1:12" x14ac:dyDescent="0.25">
      <c r="A34" s="59" t="s">
        <v>339</v>
      </c>
      <c r="B34" s="59"/>
      <c r="C34" s="60">
        <v>70390</v>
      </c>
      <c r="D34" s="45">
        <v>4</v>
      </c>
      <c r="I34" s="45">
        <v>4</v>
      </c>
      <c r="J34" s="59" t="s">
        <v>328</v>
      </c>
      <c r="K34" s="54">
        <v>39073</v>
      </c>
    </row>
    <row r="35" spans="1:12" x14ac:dyDescent="0.25">
      <c r="A35" s="59" t="s">
        <v>335</v>
      </c>
      <c r="B35" s="59"/>
      <c r="C35" s="60">
        <v>69314</v>
      </c>
      <c r="D35" s="45">
        <v>5</v>
      </c>
      <c r="I35" s="45">
        <v>5</v>
      </c>
      <c r="J35" s="59" t="s">
        <v>334</v>
      </c>
      <c r="K35" s="54">
        <v>36142</v>
      </c>
    </row>
    <row r="36" spans="1:12" x14ac:dyDescent="0.25">
      <c r="A36" s="59" t="s">
        <v>328</v>
      </c>
      <c r="B36" s="59"/>
      <c r="C36" s="60">
        <v>65249</v>
      </c>
      <c r="D36" s="45">
        <v>6</v>
      </c>
      <c r="I36" s="45">
        <v>6</v>
      </c>
      <c r="J36" s="59" t="s">
        <v>331</v>
      </c>
      <c r="K36" s="54">
        <v>35405</v>
      </c>
    </row>
    <row r="37" spans="1:12" x14ac:dyDescent="0.25">
      <c r="A37" s="59" t="s">
        <v>358</v>
      </c>
      <c r="B37" s="59"/>
      <c r="C37" s="60">
        <v>64490</v>
      </c>
      <c r="D37" s="45">
        <v>7</v>
      </c>
      <c r="I37" s="45">
        <v>7</v>
      </c>
      <c r="J37" s="59" t="s">
        <v>339</v>
      </c>
      <c r="K37" s="54">
        <v>34761</v>
      </c>
    </row>
    <row r="38" spans="1:12" x14ac:dyDescent="0.25">
      <c r="A38" s="59" t="s">
        <v>346</v>
      </c>
      <c r="B38" s="59"/>
      <c r="C38" s="60">
        <v>64348</v>
      </c>
      <c r="D38" s="45">
        <v>8</v>
      </c>
      <c r="I38" s="45">
        <v>8</v>
      </c>
      <c r="J38" s="59" t="s">
        <v>340</v>
      </c>
      <c r="K38" s="54">
        <v>34608</v>
      </c>
      <c r="L38" s="62"/>
    </row>
    <row r="39" spans="1:12" x14ac:dyDescent="0.25">
      <c r="A39" s="59" t="s">
        <v>331</v>
      </c>
      <c r="B39" s="59"/>
      <c r="C39" s="60">
        <v>63575</v>
      </c>
      <c r="D39" s="45">
        <v>9</v>
      </c>
      <c r="I39" s="45">
        <v>9</v>
      </c>
      <c r="J39" s="59" t="s">
        <v>336</v>
      </c>
      <c r="K39" s="54">
        <v>34074</v>
      </c>
    </row>
    <row r="40" spans="1:12" x14ac:dyDescent="0.25">
      <c r="A40" s="59" t="s">
        <v>332</v>
      </c>
      <c r="B40" s="59"/>
      <c r="C40" s="60">
        <v>63053</v>
      </c>
      <c r="D40" s="45">
        <v>10</v>
      </c>
      <c r="I40" s="45">
        <v>10</v>
      </c>
      <c r="J40" s="59" t="s">
        <v>341</v>
      </c>
      <c r="K40" s="54">
        <v>33620</v>
      </c>
    </row>
    <row r="41" spans="1:12" x14ac:dyDescent="0.25">
      <c r="A41" s="59" t="s">
        <v>354</v>
      </c>
      <c r="B41" s="59"/>
      <c r="C41" s="60">
        <v>62965</v>
      </c>
      <c r="D41" s="45">
        <v>11</v>
      </c>
      <c r="I41" s="45">
        <v>11</v>
      </c>
      <c r="J41" s="59" t="s">
        <v>346</v>
      </c>
      <c r="K41" s="54">
        <v>33427</v>
      </c>
    </row>
    <row r="42" spans="1:12" x14ac:dyDescent="0.25">
      <c r="A42" s="59" t="s">
        <v>348</v>
      </c>
      <c r="B42" s="59"/>
      <c r="C42" s="60">
        <v>62855</v>
      </c>
      <c r="D42" s="45">
        <v>12</v>
      </c>
      <c r="I42" s="45">
        <v>12</v>
      </c>
      <c r="J42" s="59" t="s">
        <v>332</v>
      </c>
      <c r="K42" s="54">
        <v>32524</v>
      </c>
    </row>
    <row r="43" spans="1:12" x14ac:dyDescent="0.25">
      <c r="A43" s="59" t="s">
        <v>375</v>
      </c>
      <c r="B43" s="59"/>
      <c r="C43" s="60">
        <v>62641</v>
      </c>
      <c r="D43" s="45">
        <v>13</v>
      </c>
      <c r="I43" s="45">
        <v>13</v>
      </c>
      <c r="J43" s="59" t="s">
        <v>348</v>
      </c>
      <c r="K43" s="54">
        <v>32238</v>
      </c>
    </row>
    <row r="44" spans="1:12" x14ac:dyDescent="0.25">
      <c r="A44" s="59" t="s">
        <v>334</v>
      </c>
      <c r="B44" s="59"/>
      <c r="C44" s="60">
        <v>62625</v>
      </c>
      <c r="D44" s="45">
        <v>14</v>
      </c>
      <c r="I44" s="45">
        <v>14</v>
      </c>
      <c r="J44" s="59" t="s">
        <v>330</v>
      </c>
      <c r="K44" s="54">
        <v>31975</v>
      </c>
      <c r="L44" s="62"/>
    </row>
    <row r="45" spans="1:12" x14ac:dyDescent="0.25">
      <c r="A45" s="59" t="s">
        <v>364</v>
      </c>
      <c r="B45" s="59"/>
      <c r="C45" s="60">
        <v>62203</v>
      </c>
      <c r="D45" s="45">
        <v>15</v>
      </c>
      <c r="I45" s="45">
        <v>15</v>
      </c>
      <c r="J45" s="59" t="s">
        <v>335</v>
      </c>
      <c r="K45" s="54">
        <v>31872</v>
      </c>
    </row>
    <row r="46" spans="1:12" x14ac:dyDescent="0.25">
      <c r="A46" s="59" t="s">
        <v>342</v>
      </c>
      <c r="B46" s="59"/>
      <c r="C46" s="60">
        <v>57974</v>
      </c>
      <c r="D46" s="45">
        <v>16</v>
      </c>
      <c r="I46" s="45">
        <v>16</v>
      </c>
      <c r="J46" s="59" t="s">
        <v>344</v>
      </c>
      <c r="K46" s="54">
        <v>31851</v>
      </c>
    </row>
    <row r="47" spans="1:12" x14ac:dyDescent="0.25">
      <c r="A47" s="59" t="s">
        <v>385</v>
      </c>
      <c r="B47" s="59"/>
      <c r="C47" s="60">
        <v>57043</v>
      </c>
      <c r="D47" s="45">
        <v>17</v>
      </c>
      <c r="I47" s="45">
        <v>17</v>
      </c>
      <c r="J47" s="59" t="s">
        <v>358</v>
      </c>
      <c r="K47" s="54">
        <v>31760</v>
      </c>
    </row>
    <row r="48" spans="1:12" x14ac:dyDescent="0.25">
      <c r="A48" s="59" t="s">
        <v>372</v>
      </c>
      <c r="B48" s="59"/>
      <c r="C48" s="60">
        <v>56951</v>
      </c>
      <c r="D48" s="45">
        <v>18</v>
      </c>
      <c r="I48" s="45">
        <v>18</v>
      </c>
      <c r="J48" s="59" t="s">
        <v>364</v>
      </c>
      <c r="K48" s="54">
        <v>31481</v>
      </c>
    </row>
    <row r="49" spans="1:11" x14ac:dyDescent="0.25">
      <c r="A49" s="59" t="s">
        <v>330</v>
      </c>
      <c r="B49" s="59"/>
      <c r="C49" s="60">
        <v>56511</v>
      </c>
      <c r="D49" s="45">
        <v>19</v>
      </c>
      <c r="I49" s="45">
        <v>19</v>
      </c>
      <c r="J49" s="59" t="s">
        <v>371</v>
      </c>
      <c r="K49" s="54">
        <v>31295</v>
      </c>
    </row>
    <row r="50" spans="1:11" x14ac:dyDescent="0.25">
      <c r="A50" s="59" t="s">
        <v>344</v>
      </c>
      <c r="B50" s="59"/>
      <c r="C50" s="60">
        <v>56165</v>
      </c>
      <c r="D50" s="45">
        <v>20</v>
      </c>
      <c r="I50" s="45">
        <v>20</v>
      </c>
      <c r="J50" s="59" t="s">
        <v>345</v>
      </c>
      <c r="K50" s="54">
        <v>30864</v>
      </c>
    </row>
    <row r="51" spans="1:11" x14ac:dyDescent="0.25">
      <c r="A51" s="59" t="s">
        <v>381</v>
      </c>
      <c r="B51" s="59"/>
      <c r="C51" s="60">
        <v>56032</v>
      </c>
      <c r="D51" s="45">
        <v>21</v>
      </c>
      <c r="I51" s="45">
        <v>21</v>
      </c>
      <c r="J51" s="59" t="s">
        <v>372</v>
      </c>
      <c r="K51" s="54">
        <v>30703</v>
      </c>
    </row>
    <row r="52" spans="1:11" x14ac:dyDescent="0.25">
      <c r="A52" s="59" t="s">
        <v>336</v>
      </c>
      <c r="B52" s="59"/>
      <c r="C52" s="60">
        <v>55829</v>
      </c>
      <c r="D52" s="45">
        <v>22</v>
      </c>
      <c r="I52" s="45">
        <v>22</v>
      </c>
      <c r="J52" s="59" t="s">
        <v>375</v>
      </c>
      <c r="K52" s="54">
        <v>30344</v>
      </c>
    </row>
    <row r="53" spans="1:11" x14ac:dyDescent="0.25">
      <c r="A53" s="59" t="s">
        <v>341</v>
      </c>
      <c r="B53" s="59"/>
      <c r="C53" s="60">
        <v>55760</v>
      </c>
      <c r="D53" s="45">
        <v>23</v>
      </c>
      <c r="I53" s="45">
        <v>23</v>
      </c>
      <c r="J53" s="59" t="s">
        <v>347</v>
      </c>
      <c r="K53" s="54">
        <v>29656</v>
      </c>
    </row>
    <row r="54" spans="1:11" x14ac:dyDescent="0.25">
      <c r="A54" s="59" t="s">
        <v>361</v>
      </c>
      <c r="B54" s="59"/>
      <c r="C54" s="60">
        <v>55450</v>
      </c>
      <c r="D54" s="45">
        <v>24</v>
      </c>
      <c r="I54" s="45">
        <v>24</v>
      </c>
      <c r="J54" s="59" t="s">
        <v>352</v>
      </c>
      <c r="K54" s="54">
        <v>29549</v>
      </c>
    </row>
    <row r="55" spans="1:11" x14ac:dyDescent="0.25">
      <c r="A55" s="59" t="s">
        <v>371</v>
      </c>
      <c r="B55" s="59"/>
      <c r="C55" s="60">
        <v>55107</v>
      </c>
      <c r="D55" s="45">
        <v>25</v>
      </c>
      <c r="I55" s="45">
        <v>25</v>
      </c>
      <c r="J55" s="59" t="s">
        <v>342</v>
      </c>
      <c r="K55" s="54">
        <v>29425</v>
      </c>
    </row>
    <row r="56" spans="1:11" x14ac:dyDescent="0.25">
      <c r="A56" s="59" t="s">
        <v>356</v>
      </c>
      <c r="B56" s="59"/>
      <c r="C56" s="60">
        <v>54485</v>
      </c>
      <c r="D56" s="45">
        <v>26</v>
      </c>
      <c r="I56" s="45">
        <v>26</v>
      </c>
      <c r="J56" s="59" t="s">
        <v>329</v>
      </c>
      <c r="K56" s="54">
        <v>29380</v>
      </c>
    </row>
    <row r="57" spans="1:11" x14ac:dyDescent="0.25">
      <c r="A57" s="59" t="s">
        <v>350</v>
      </c>
      <c r="B57" s="59"/>
      <c r="C57" s="60">
        <v>54332</v>
      </c>
      <c r="D57" s="45">
        <v>27</v>
      </c>
      <c r="I57" s="45">
        <v>27</v>
      </c>
      <c r="J57" s="59" t="s">
        <v>354</v>
      </c>
      <c r="K57" s="54">
        <v>29215</v>
      </c>
    </row>
    <row r="58" spans="1:11" x14ac:dyDescent="0.25">
      <c r="A58" s="59" t="s">
        <v>337</v>
      </c>
      <c r="B58" s="59"/>
      <c r="C58" s="60">
        <v>53970</v>
      </c>
      <c r="D58" s="45">
        <v>28</v>
      </c>
      <c r="I58" s="45">
        <v>28</v>
      </c>
      <c r="J58" s="59" t="s">
        <v>351</v>
      </c>
      <c r="K58" s="54">
        <v>28966</v>
      </c>
    </row>
    <row r="59" spans="1:11" x14ac:dyDescent="0.25">
      <c r="A59" s="59" t="s">
        <v>355</v>
      </c>
      <c r="B59" s="59"/>
      <c r="C59" s="60">
        <v>53658</v>
      </c>
      <c r="D59" s="45">
        <v>29</v>
      </c>
      <c r="I59" s="45">
        <v>29</v>
      </c>
      <c r="J59" s="59" t="s">
        <v>381</v>
      </c>
      <c r="K59" s="54">
        <v>28437</v>
      </c>
    </row>
    <row r="60" spans="1:11" x14ac:dyDescent="0.25">
      <c r="A60" s="59" t="s">
        <v>329</v>
      </c>
      <c r="B60" s="59"/>
      <c r="C60" s="60">
        <v>52872</v>
      </c>
      <c r="D60" s="45">
        <v>30</v>
      </c>
      <c r="I60" s="45">
        <v>30</v>
      </c>
      <c r="J60" s="59" t="s">
        <v>355</v>
      </c>
      <c r="K60" s="54">
        <v>28364</v>
      </c>
    </row>
    <row r="61" spans="1:11" x14ac:dyDescent="0.25">
      <c r="A61" s="59" t="s">
        <v>387</v>
      </c>
      <c r="B61" s="59"/>
      <c r="C61" s="60">
        <v>52086</v>
      </c>
      <c r="D61" s="45">
        <v>31</v>
      </c>
      <c r="I61" s="45">
        <v>31</v>
      </c>
      <c r="J61" s="59" t="s">
        <v>378</v>
      </c>
      <c r="K61" s="54">
        <v>28103</v>
      </c>
    </row>
    <row r="62" spans="1:11" x14ac:dyDescent="0.25">
      <c r="A62" s="59" t="s">
        <v>394</v>
      </c>
      <c r="B62" s="59"/>
      <c r="C62" s="60">
        <v>51947</v>
      </c>
      <c r="D62" s="45">
        <v>32</v>
      </c>
      <c r="I62" s="45">
        <v>32</v>
      </c>
      <c r="J62" s="59" t="s">
        <v>356</v>
      </c>
      <c r="K62" s="54">
        <v>28049</v>
      </c>
    </row>
    <row r="63" spans="1:11" x14ac:dyDescent="0.25">
      <c r="A63" s="59" t="s">
        <v>352</v>
      </c>
      <c r="B63" s="59"/>
      <c r="C63" s="60">
        <v>51725</v>
      </c>
      <c r="D63" s="45">
        <v>33</v>
      </c>
      <c r="I63" s="45">
        <v>33</v>
      </c>
      <c r="J63" s="59" t="s">
        <v>362</v>
      </c>
      <c r="K63" s="54">
        <v>28030</v>
      </c>
    </row>
    <row r="64" spans="1:11" x14ac:dyDescent="0.25">
      <c r="A64" s="59" t="s">
        <v>347</v>
      </c>
      <c r="B64" s="59"/>
      <c r="C64" s="60">
        <v>51645</v>
      </c>
      <c r="D64" s="45">
        <v>34</v>
      </c>
      <c r="I64" s="45">
        <v>34</v>
      </c>
      <c r="J64" s="59" t="s">
        <v>337</v>
      </c>
      <c r="K64" s="54">
        <v>27979</v>
      </c>
    </row>
    <row r="65" spans="1:11" x14ac:dyDescent="0.25">
      <c r="A65" s="59" t="s">
        <v>366</v>
      </c>
      <c r="B65" s="59"/>
      <c r="C65" s="60">
        <v>50854</v>
      </c>
      <c r="D65" s="45">
        <v>35</v>
      </c>
      <c r="I65" s="45">
        <v>35</v>
      </c>
      <c r="J65" s="59" t="s">
        <v>386</v>
      </c>
      <c r="K65" s="54">
        <v>27942</v>
      </c>
    </row>
    <row r="66" spans="1:11" x14ac:dyDescent="0.25">
      <c r="A66" s="59" t="s">
        <v>345</v>
      </c>
      <c r="B66" s="59"/>
      <c r="C66" s="60">
        <v>50795</v>
      </c>
      <c r="D66" s="45">
        <v>36</v>
      </c>
      <c r="I66" s="45">
        <v>36</v>
      </c>
      <c r="J66" s="59" t="s">
        <v>388</v>
      </c>
      <c r="K66" s="54">
        <v>27852</v>
      </c>
    </row>
    <row r="67" spans="1:11" x14ac:dyDescent="0.25">
      <c r="A67" s="59" t="s">
        <v>383</v>
      </c>
      <c r="B67" s="59"/>
      <c r="C67" s="60">
        <v>50326</v>
      </c>
      <c r="D67" s="45">
        <v>37</v>
      </c>
      <c r="I67" s="45">
        <v>37</v>
      </c>
      <c r="J67" s="59" t="s">
        <v>361</v>
      </c>
      <c r="K67" s="54">
        <v>27850</v>
      </c>
    </row>
    <row r="68" spans="1:11" x14ac:dyDescent="0.25">
      <c r="A68" s="59" t="s">
        <v>340</v>
      </c>
      <c r="B68" s="59"/>
      <c r="C68" s="60">
        <v>50292</v>
      </c>
      <c r="D68" s="45">
        <v>38</v>
      </c>
      <c r="I68" s="45">
        <v>38</v>
      </c>
      <c r="J68" s="59" t="s">
        <v>360</v>
      </c>
      <c r="K68" s="54">
        <v>27632</v>
      </c>
    </row>
    <row r="69" spans="1:11" x14ac:dyDescent="0.25">
      <c r="A69" s="59" t="s">
        <v>367</v>
      </c>
      <c r="B69" s="59"/>
      <c r="C69" s="60">
        <v>50104</v>
      </c>
      <c r="D69" s="45">
        <v>39</v>
      </c>
      <c r="I69" s="45">
        <v>39</v>
      </c>
      <c r="J69" s="59" t="s">
        <v>370</v>
      </c>
      <c r="K69" s="54">
        <v>27469</v>
      </c>
    </row>
    <row r="70" spans="1:11" x14ac:dyDescent="0.25">
      <c r="A70" s="59" t="s">
        <v>365</v>
      </c>
      <c r="B70" s="59"/>
      <c r="C70" s="60">
        <v>50055</v>
      </c>
      <c r="D70" s="45">
        <v>40</v>
      </c>
      <c r="I70" s="45">
        <v>40</v>
      </c>
      <c r="J70" s="59" t="s">
        <v>357</v>
      </c>
      <c r="K70" s="54">
        <v>27295</v>
      </c>
    </row>
    <row r="71" spans="1:11" x14ac:dyDescent="0.25">
      <c r="A71" s="59" t="s">
        <v>400</v>
      </c>
      <c r="B71" s="59"/>
      <c r="C71" s="60">
        <v>49988</v>
      </c>
      <c r="D71" s="45">
        <v>41</v>
      </c>
      <c r="I71" s="45">
        <v>41</v>
      </c>
      <c r="J71" s="59" t="s">
        <v>349</v>
      </c>
      <c r="K71" s="54">
        <v>27282</v>
      </c>
    </row>
    <row r="72" spans="1:11" x14ac:dyDescent="0.25">
      <c r="A72" s="59" t="s">
        <v>380</v>
      </c>
      <c r="B72" s="59"/>
      <c r="C72" s="60">
        <v>49622</v>
      </c>
      <c r="D72" s="45">
        <v>42</v>
      </c>
      <c r="I72" s="45">
        <v>42</v>
      </c>
      <c r="J72" s="59" t="s">
        <v>350</v>
      </c>
      <c r="K72" s="54">
        <v>27234</v>
      </c>
    </row>
    <row r="73" spans="1:11" x14ac:dyDescent="0.25">
      <c r="A73" s="59" t="s">
        <v>401</v>
      </c>
      <c r="B73" s="59"/>
      <c r="C73" s="60">
        <v>49448</v>
      </c>
      <c r="D73" s="45">
        <v>43</v>
      </c>
      <c r="I73" s="45">
        <v>43</v>
      </c>
      <c r="J73" s="59" t="s">
        <v>359</v>
      </c>
      <c r="K73" s="54">
        <v>26855</v>
      </c>
    </row>
    <row r="74" spans="1:11" x14ac:dyDescent="0.25">
      <c r="A74" s="59" t="s">
        <v>370</v>
      </c>
      <c r="B74" s="59"/>
      <c r="C74" s="60">
        <v>48819</v>
      </c>
      <c r="D74" s="45">
        <v>44</v>
      </c>
      <c r="I74" s="45">
        <v>44</v>
      </c>
      <c r="J74" s="59" t="s">
        <v>365</v>
      </c>
      <c r="K74" s="54">
        <v>26668</v>
      </c>
    </row>
    <row r="75" spans="1:11" x14ac:dyDescent="0.25">
      <c r="A75" s="59" t="s">
        <v>359</v>
      </c>
      <c r="B75" s="59"/>
      <c r="C75" s="60">
        <v>48607</v>
      </c>
      <c r="D75" s="45">
        <v>45</v>
      </c>
      <c r="I75" s="45">
        <v>45</v>
      </c>
      <c r="J75" s="59" t="s">
        <v>363</v>
      </c>
      <c r="K75" s="54">
        <v>26393</v>
      </c>
    </row>
    <row r="76" spans="1:11" x14ac:dyDescent="0.25">
      <c r="A76" s="59" t="s">
        <v>357</v>
      </c>
      <c r="B76" s="59"/>
      <c r="C76" s="60">
        <v>48588</v>
      </c>
      <c r="D76" s="45">
        <v>46</v>
      </c>
      <c r="I76" s="45">
        <v>46</v>
      </c>
      <c r="J76" s="59" t="s">
        <v>368</v>
      </c>
      <c r="K76" s="54">
        <v>26294</v>
      </c>
    </row>
    <row r="77" spans="1:11" x14ac:dyDescent="0.25">
      <c r="A77" s="59" t="s">
        <v>388</v>
      </c>
      <c r="B77" s="59"/>
      <c r="C77" s="60">
        <v>48289</v>
      </c>
      <c r="D77" s="45">
        <v>47</v>
      </c>
      <c r="I77" s="45">
        <v>47</v>
      </c>
      <c r="J77" s="59" t="s">
        <v>387</v>
      </c>
      <c r="K77" s="54">
        <v>26248</v>
      </c>
    </row>
    <row r="78" spans="1:11" x14ac:dyDescent="0.25">
      <c r="A78" s="59" t="s">
        <v>363</v>
      </c>
      <c r="B78" s="59"/>
      <c r="C78" s="60">
        <v>48044</v>
      </c>
      <c r="D78" s="45">
        <v>48</v>
      </c>
      <c r="I78" s="45">
        <v>48</v>
      </c>
      <c r="J78" s="59" t="s">
        <v>400</v>
      </c>
      <c r="K78" s="54">
        <v>25996</v>
      </c>
    </row>
    <row r="79" spans="1:11" x14ac:dyDescent="0.25">
      <c r="A79" s="59" t="s">
        <v>362</v>
      </c>
      <c r="B79" s="59"/>
      <c r="C79" s="60">
        <v>48000</v>
      </c>
      <c r="D79" s="45">
        <v>49</v>
      </c>
      <c r="I79" s="45">
        <v>49</v>
      </c>
      <c r="J79" s="59" t="s">
        <v>377</v>
      </c>
      <c r="K79" s="54">
        <v>25957</v>
      </c>
    </row>
    <row r="80" spans="1:11" x14ac:dyDescent="0.25">
      <c r="A80" s="59" t="s">
        <v>368</v>
      </c>
      <c r="B80" s="59"/>
      <c r="C80" s="60">
        <v>47977</v>
      </c>
      <c r="D80" s="45">
        <v>50</v>
      </c>
      <c r="I80" s="45">
        <v>50</v>
      </c>
      <c r="J80" s="59" t="s">
        <v>373</v>
      </c>
      <c r="K80" s="54">
        <v>25944</v>
      </c>
    </row>
    <row r="81" spans="1:11" x14ac:dyDescent="0.25">
      <c r="A81" s="59" t="s">
        <v>378</v>
      </c>
      <c r="B81" s="59"/>
      <c r="C81" s="60">
        <v>47948</v>
      </c>
      <c r="D81" s="45">
        <v>51</v>
      </c>
      <c r="I81" s="45">
        <v>51</v>
      </c>
      <c r="J81" s="59" t="s">
        <v>396</v>
      </c>
      <c r="K81" s="54">
        <v>25871</v>
      </c>
    </row>
    <row r="82" spans="1:11" x14ac:dyDescent="0.25">
      <c r="A82" s="59" t="s">
        <v>351</v>
      </c>
      <c r="B82" s="59"/>
      <c r="C82" s="60">
        <v>47938</v>
      </c>
      <c r="D82" s="45">
        <v>52</v>
      </c>
      <c r="I82" s="45">
        <v>52</v>
      </c>
      <c r="J82" s="59" t="s">
        <v>392</v>
      </c>
      <c r="K82" s="54">
        <v>25807</v>
      </c>
    </row>
    <row r="83" spans="1:11" x14ac:dyDescent="0.25">
      <c r="A83" s="59" t="s">
        <v>393</v>
      </c>
      <c r="B83" s="59"/>
      <c r="C83" s="60">
        <v>47848</v>
      </c>
      <c r="D83" s="45">
        <v>53</v>
      </c>
      <c r="I83" s="45">
        <v>53</v>
      </c>
      <c r="J83" s="59" t="s">
        <v>399</v>
      </c>
      <c r="K83" s="54">
        <v>25657</v>
      </c>
    </row>
    <row r="84" spans="1:11" x14ac:dyDescent="0.25">
      <c r="A84" s="59" t="s">
        <v>396</v>
      </c>
      <c r="B84" s="59"/>
      <c r="C84" s="60">
        <v>47672</v>
      </c>
      <c r="D84" s="45">
        <v>54</v>
      </c>
      <c r="I84" s="45">
        <v>54</v>
      </c>
      <c r="J84" s="59" t="s">
        <v>382</v>
      </c>
      <c r="K84" s="54">
        <v>25636</v>
      </c>
    </row>
    <row r="85" spans="1:11" x14ac:dyDescent="0.25">
      <c r="A85" s="59" t="s">
        <v>360</v>
      </c>
      <c r="B85" s="59"/>
      <c r="C85" s="60">
        <v>47434</v>
      </c>
      <c r="D85" s="45">
        <v>55</v>
      </c>
      <c r="I85" s="45">
        <v>55</v>
      </c>
      <c r="J85" s="59" t="s">
        <v>380</v>
      </c>
      <c r="K85" s="54">
        <v>25621</v>
      </c>
    </row>
    <row r="86" spans="1:11" x14ac:dyDescent="0.25">
      <c r="A86" s="59" t="s">
        <v>349</v>
      </c>
      <c r="B86" s="59"/>
      <c r="C86" s="60">
        <v>47301</v>
      </c>
      <c r="D86" s="45">
        <v>56</v>
      </c>
      <c r="I86" s="45">
        <v>56</v>
      </c>
      <c r="J86" s="59" t="s">
        <v>369</v>
      </c>
      <c r="K86" s="54">
        <v>25555</v>
      </c>
    </row>
    <row r="87" spans="1:11" x14ac:dyDescent="0.25">
      <c r="A87" s="59" t="s">
        <v>397</v>
      </c>
      <c r="B87" s="59"/>
      <c r="C87" s="60">
        <v>47194</v>
      </c>
      <c r="D87" s="45">
        <v>57</v>
      </c>
      <c r="I87" s="45">
        <v>57</v>
      </c>
      <c r="J87" s="59" t="s">
        <v>383</v>
      </c>
      <c r="K87" s="54">
        <v>25451</v>
      </c>
    </row>
    <row r="88" spans="1:11" x14ac:dyDescent="0.25">
      <c r="A88" s="59" t="s">
        <v>376</v>
      </c>
      <c r="B88" s="59"/>
      <c r="C88" s="60">
        <v>47193</v>
      </c>
      <c r="D88" s="45">
        <v>58</v>
      </c>
      <c r="I88" s="45">
        <v>58</v>
      </c>
      <c r="J88" s="59" t="s">
        <v>366</v>
      </c>
      <c r="K88" s="54">
        <v>25435</v>
      </c>
    </row>
    <row r="89" spans="1:11" x14ac:dyDescent="0.25">
      <c r="A89" s="59" t="s">
        <v>405</v>
      </c>
      <c r="B89" s="59"/>
      <c r="C89" s="60">
        <v>46898</v>
      </c>
      <c r="D89" s="45">
        <v>59</v>
      </c>
      <c r="I89" s="45">
        <v>59</v>
      </c>
      <c r="J89" s="59" t="s">
        <v>394</v>
      </c>
      <c r="K89" s="54">
        <v>25279</v>
      </c>
    </row>
    <row r="90" spans="1:11" x14ac:dyDescent="0.25">
      <c r="A90" s="59" t="s">
        <v>386</v>
      </c>
      <c r="B90" s="59"/>
      <c r="C90" s="60">
        <v>46828</v>
      </c>
      <c r="D90" s="45">
        <v>60</v>
      </c>
      <c r="I90" s="45">
        <v>60</v>
      </c>
      <c r="J90" s="59" t="s">
        <v>389</v>
      </c>
      <c r="K90" s="54">
        <v>25264</v>
      </c>
    </row>
    <row r="91" spans="1:11" x14ac:dyDescent="0.25">
      <c r="A91" s="63" t="s">
        <v>272</v>
      </c>
      <c r="B91" s="63"/>
      <c r="C91" s="64">
        <v>46486</v>
      </c>
      <c r="D91" s="45">
        <v>61</v>
      </c>
      <c r="I91" s="45">
        <v>61</v>
      </c>
      <c r="J91" s="59" t="s">
        <v>376</v>
      </c>
      <c r="K91" s="54">
        <v>25149</v>
      </c>
    </row>
    <row r="92" spans="1:11" x14ac:dyDescent="0.25">
      <c r="A92" s="59" t="s">
        <v>390</v>
      </c>
      <c r="B92" s="59"/>
      <c r="C92" s="60">
        <v>46065</v>
      </c>
      <c r="D92" s="45">
        <v>62</v>
      </c>
      <c r="I92" s="45">
        <v>62</v>
      </c>
      <c r="J92" s="63" t="s">
        <v>272</v>
      </c>
      <c r="K92" s="54">
        <v>25086</v>
      </c>
    </row>
    <row r="93" spans="1:11" x14ac:dyDescent="0.25">
      <c r="A93" s="59" t="s">
        <v>379</v>
      </c>
      <c r="B93" s="59"/>
      <c r="C93" s="60">
        <v>45570</v>
      </c>
      <c r="D93" s="45">
        <v>63</v>
      </c>
      <c r="I93" s="45">
        <v>63</v>
      </c>
      <c r="J93" s="59" t="s">
        <v>384</v>
      </c>
      <c r="K93" s="54">
        <v>25022</v>
      </c>
    </row>
    <row r="94" spans="1:11" x14ac:dyDescent="0.25">
      <c r="A94" s="59" t="s">
        <v>391</v>
      </c>
      <c r="B94" s="59"/>
      <c r="C94" s="60">
        <v>45500</v>
      </c>
      <c r="D94" s="45">
        <v>64</v>
      </c>
      <c r="I94" s="45">
        <v>64</v>
      </c>
      <c r="J94" s="59" t="s">
        <v>407</v>
      </c>
      <c r="K94" s="54">
        <v>24889</v>
      </c>
    </row>
    <row r="95" spans="1:11" x14ac:dyDescent="0.25">
      <c r="A95" s="59" t="s">
        <v>374</v>
      </c>
      <c r="B95" s="59"/>
      <c r="C95" s="60">
        <v>45469</v>
      </c>
      <c r="D95" s="45">
        <v>65</v>
      </c>
      <c r="I95" s="45">
        <v>65</v>
      </c>
      <c r="J95" s="59" t="s">
        <v>385</v>
      </c>
      <c r="K95" s="54">
        <v>24864</v>
      </c>
    </row>
    <row r="96" spans="1:11" x14ac:dyDescent="0.25">
      <c r="A96" s="59" t="s">
        <v>343</v>
      </c>
      <c r="B96" s="59"/>
      <c r="C96" s="60">
        <v>45116</v>
      </c>
      <c r="D96" s="45">
        <v>66</v>
      </c>
      <c r="J96" s="59" t="s">
        <v>391</v>
      </c>
      <c r="K96" s="54">
        <v>24647</v>
      </c>
    </row>
    <row r="97" spans="1:11" x14ac:dyDescent="0.25">
      <c r="A97" s="59" t="s">
        <v>353</v>
      </c>
      <c r="B97" s="59"/>
      <c r="C97" s="60">
        <v>45018</v>
      </c>
      <c r="D97" s="45">
        <v>67</v>
      </c>
      <c r="J97" s="59" t="s">
        <v>405</v>
      </c>
      <c r="K97" s="54">
        <v>24358</v>
      </c>
    </row>
    <row r="98" spans="1:11" x14ac:dyDescent="0.25">
      <c r="A98" s="59" t="s">
        <v>399</v>
      </c>
      <c r="B98" s="59"/>
      <c r="C98" s="60">
        <v>44619</v>
      </c>
      <c r="D98" s="45">
        <v>68</v>
      </c>
      <c r="J98" s="59" t="s">
        <v>367</v>
      </c>
      <c r="K98" s="54">
        <v>24345</v>
      </c>
    </row>
    <row r="99" spans="1:11" x14ac:dyDescent="0.25">
      <c r="A99" s="59" t="s">
        <v>395</v>
      </c>
      <c r="B99" s="59"/>
      <c r="C99" s="60">
        <v>44032</v>
      </c>
      <c r="D99" s="45">
        <v>69</v>
      </c>
      <c r="J99" s="59" t="s">
        <v>402</v>
      </c>
      <c r="K99" s="54">
        <v>24328</v>
      </c>
    </row>
    <row r="100" spans="1:11" x14ac:dyDescent="0.25">
      <c r="A100" s="59" t="s">
        <v>389</v>
      </c>
      <c r="B100" s="59"/>
      <c r="C100" s="60">
        <v>43678</v>
      </c>
      <c r="D100" s="45">
        <v>70</v>
      </c>
      <c r="J100" s="59" t="s">
        <v>401</v>
      </c>
      <c r="K100" s="54">
        <v>24200</v>
      </c>
    </row>
    <row r="101" spans="1:11" x14ac:dyDescent="0.25">
      <c r="A101" s="59" t="s">
        <v>377</v>
      </c>
      <c r="B101" s="59"/>
      <c r="C101" s="60">
        <v>43363</v>
      </c>
      <c r="D101" s="45">
        <v>71</v>
      </c>
      <c r="J101" s="59" t="s">
        <v>398</v>
      </c>
      <c r="K101" s="54">
        <v>23958</v>
      </c>
    </row>
    <row r="102" spans="1:11" x14ac:dyDescent="0.25">
      <c r="A102" s="59" t="s">
        <v>338</v>
      </c>
      <c r="B102" s="59"/>
      <c r="C102" s="60">
        <v>43183</v>
      </c>
      <c r="D102" s="45">
        <v>72</v>
      </c>
      <c r="J102" s="59" t="s">
        <v>343</v>
      </c>
      <c r="K102" s="54">
        <v>23888</v>
      </c>
    </row>
    <row r="103" spans="1:11" x14ac:dyDescent="0.25">
      <c r="A103" s="59" t="s">
        <v>407</v>
      </c>
      <c r="B103" s="59"/>
      <c r="C103" s="60">
        <v>42335</v>
      </c>
      <c r="D103" s="45">
        <v>73</v>
      </c>
      <c r="J103" s="59" t="s">
        <v>397</v>
      </c>
      <c r="K103" s="54">
        <v>23838</v>
      </c>
    </row>
    <row r="104" spans="1:11" x14ac:dyDescent="0.25">
      <c r="A104" s="59" t="s">
        <v>402</v>
      </c>
      <c r="B104" s="59"/>
      <c r="C104" s="60">
        <v>42290</v>
      </c>
      <c r="D104" s="45">
        <v>74</v>
      </c>
      <c r="J104" s="59" t="s">
        <v>404</v>
      </c>
      <c r="K104" s="54">
        <v>23787</v>
      </c>
    </row>
    <row r="105" spans="1:11" x14ac:dyDescent="0.25">
      <c r="A105" s="59" t="s">
        <v>392</v>
      </c>
      <c r="B105" s="59"/>
      <c r="C105" s="60">
        <v>42054</v>
      </c>
      <c r="D105" s="45">
        <v>75</v>
      </c>
      <c r="J105" s="59" t="s">
        <v>393</v>
      </c>
      <c r="K105" s="54">
        <v>23616</v>
      </c>
    </row>
    <row r="106" spans="1:11" x14ac:dyDescent="0.25">
      <c r="A106" s="59" t="s">
        <v>398</v>
      </c>
      <c r="B106" s="59"/>
      <c r="C106" s="60">
        <v>41772</v>
      </c>
      <c r="D106" s="45">
        <v>76</v>
      </c>
      <c r="J106" s="59" t="s">
        <v>353</v>
      </c>
      <c r="K106" s="54">
        <v>23431</v>
      </c>
    </row>
    <row r="107" spans="1:11" x14ac:dyDescent="0.25">
      <c r="A107" s="59" t="s">
        <v>373</v>
      </c>
      <c r="B107" s="59"/>
      <c r="C107" s="60">
        <v>41599</v>
      </c>
      <c r="D107" s="45">
        <v>77</v>
      </c>
      <c r="J107" s="59" t="s">
        <v>338</v>
      </c>
      <c r="K107" s="54">
        <v>23421</v>
      </c>
    </row>
    <row r="108" spans="1:11" x14ac:dyDescent="0.25">
      <c r="A108" s="59" t="s">
        <v>384</v>
      </c>
      <c r="B108" s="59"/>
      <c r="C108" s="60">
        <v>41546</v>
      </c>
      <c r="D108" s="45">
        <v>78</v>
      </c>
      <c r="J108" s="59" t="s">
        <v>390</v>
      </c>
      <c r="K108" s="54">
        <v>22920</v>
      </c>
    </row>
    <row r="109" spans="1:11" x14ac:dyDescent="0.25">
      <c r="A109" s="59" t="s">
        <v>382</v>
      </c>
      <c r="B109" s="59"/>
      <c r="C109" s="60">
        <v>40484</v>
      </c>
      <c r="D109" s="45">
        <v>79</v>
      </c>
      <c r="J109" s="59" t="s">
        <v>395</v>
      </c>
      <c r="K109" s="54">
        <v>22692</v>
      </c>
    </row>
    <row r="110" spans="1:11" x14ac:dyDescent="0.25">
      <c r="A110" s="59" t="s">
        <v>404</v>
      </c>
      <c r="B110" s="59"/>
      <c r="C110" s="60">
        <v>40373</v>
      </c>
      <c r="D110" s="45">
        <v>80</v>
      </c>
      <c r="J110" s="59" t="s">
        <v>403</v>
      </c>
      <c r="K110" s="54">
        <v>22573</v>
      </c>
    </row>
    <row r="111" spans="1:11" x14ac:dyDescent="0.25">
      <c r="A111" s="59" t="s">
        <v>403</v>
      </c>
      <c r="B111" s="59"/>
      <c r="C111" s="60">
        <v>39565</v>
      </c>
      <c r="D111" s="45">
        <v>81</v>
      </c>
      <c r="J111" s="59" t="s">
        <v>374</v>
      </c>
      <c r="K111" s="54">
        <v>22350</v>
      </c>
    </row>
    <row r="112" spans="1:11" x14ac:dyDescent="0.25">
      <c r="A112" s="59" t="s">
        <v>369</v>
      </c>
      <c r="B112" s="59"/>
      <c r="C112" s="60">
        <v>38839</v>
      </c>
      <c r="D112" s="45">
        <v>82</v>
      </c>
      <c r="J112" s="59" t="s">
        <v>379</v>
      </c>
      <c r="K112" s="54">
        <v>20851</v>
      </c>
    </row>
    <row r="113" spans="1:13" x14ac:dyDescent="0.25">
      <c r="A113" s="59" t="s">
        <v>406</v>
      </c>
      <c r="B113" s="59"/>
      <c r="C113" s="60">
        <v>37320</v>
      </c>
      <c r="D113" s="45">
        <v>83</v>
      </c>
      <c r="J113" s="59" t="s">
        <v>406</v>
      </c>
      <c r="K113" s="54">
        <v>20461</v>
      </c>
      <c r="L113" s="45" t="s">
        <v>408</v>
      </c>
      <c r="M113" s="45" t="s">
        <v>409</v>
      </c>
    </row>
    <row r="114" spans="1:13" x14ac:dyDescent="0.25">
      <c r="C114" s="54"/>
      <c r="K114" s="52"/>
      <c r="L114" s="65">
        <f>AVERAGE(K31:K113)</f>
        <v>28080.843373493975</v>
      </c>
      <c r="M114" s="66">
        <f>MEDIAN(K31:K113)</f>
        <v>27234</v>
      </c>
    </row>
    <row r="115" spans="1:13" x14ac:dyDescent="0.25">
      <c r="A115" s="59" t="s">
        <v>412</v>
      </c>
      <c r="B115" s="59"/>
      <c r="C115" s="60">
        <v>57118</v>
      </c>
      <c r="J115" s="59" t="s">
        <v>412</v>
      </c>
      <c r="K115" s="54">
        <v>31713</v>
      </c>
    </row>
  </sheetData>
  <mergeCells count="6">
    <mergeCell ref="AL10:AN10"/>
    <mergeCell ref="R9:T9"/>
    <mergeCell ref="U9:W9"/>
    <mergeCell ref="X9:Z9"/>
    <mergeCell ref="AF10:AH10"/>
    <mergeCell ref="AI10:AK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07"/>
  <sheetViews>
    <sheetView topLeftCell="A25" workbookViewId="0">
      <selection activeCell="K7" sqref="K7:M7"/>
    </sheetView>
  </sheetViews>
  <sheetFormatPr defaultRowHeight="15.75" x14ac:dyDescent="0.25"/>
  <cols>
    <col min="1" max="1" width="18.5703125" style="45" bestFit="1" customWidth="1"/>
    <col min="2" max="2" width="10" style="45" bestFit="1" customWidth="1"/>
    <col min="3" max="3" width="11.5703125" style="45" bestFit="1" customWidth="1"/>
    <col min="4" max="4" width="14" style="45" bestFit="1" customWidth="1"/>
    <col min="5" max="5" width="10" style="45" bestFit="1" customWidth="1"/>
    <col min="6" max="6" width="11.5703125" style="45" bestFit="1" customWidth="1"/>
    <col min="7" max="7" width="14" style="45" bestFit="1" customWidth="1"/>
    <col min="8" max="8" width="10" style="45" bestFit="1" customWidth="1"/>
    <col min="9" max="9" width="11.5703125" style="45" bestFit="1" customWidth="1"/>
    <col min="10" max="10" width="14" style="45" bestFit="1" customWidth="1"/>
    <col min="11" max="11" width="10" style="45" bestFit="1" customWidth="1"/>
    <col min="12" max="12" width="11.5703125" style="45" bestFit="1" customWidth="1"/>
    <col min="13" max="13" width="14" style="45" bestFit="1" customWidth="1"/>
    <col min="14" max="16384" width="9.140625" style="45"/>
  </cols>
  <sheetData>
    <row r="1" spans="1:14" x14ac:dyDescent="0.25">
      <c r="A1" s="45">
        <v>2000</v>
      </c>
      <c r="B1" s="45" t="s">
        <v>528</v>
      </c>
    </row>
    <row r="2" spans="1:14" x14ac:dyDescent="0.25">
      <c r="A2" s="45">
        <v>2010</v>
      </c>
      <c r="B2" s="45" t="s">
        <v>527</v>
      </c>
    </row>
    <row r="3" spans="1:14" x14ac:dyDescent="0.25">
      <c r="A3" s="45">
        <v>2019</v>
      </c>
      <c r="B3" s="45" t="s">
        <v>529</v>
      </c>
    </row>
    <row r="6" spans="1:14" x14ac:dyDescent="0.25">
      <c r="A6" s="45" t="s">
        <v>137</v>
      </c>
    </row>
    <row r="7" spans="1:14" x14ac:dyDescent="0.25">
      <c r="A7" s="31"/>
      <c r="B7" s="148">
        <v>2000</v>
      </c>
      <c r="C7" s="149"/>
      <c r="D7" s="150"/>
      <c r="E7" s="147">
        <v>2010</v>
      </c>
      <c r="F7" s="147"/>
      <c r="G7" s="147"/>
      <c r="H7" s="147">
        <v>2019</v>
      </c>
      <c r="I7" s="147"/>
      <c r="J7" s="147"/>
      <c r="K7" s="147">
        <v>2021</v>
      </c>
      <c r="L7" s="147"/>
      <c r="M7" s="147"/>
    </row>
    <row r="8" spans="1:14" x14ac:dyDescent="0.25">
      <c r="A8" s="31"/>
      <c r="B8" s="32" t="s">
        <v>71</v>
      </c>
      <c r="C8" s="33" t="s">
        <v>132</v>
      </c>
      <c r="D8" s="34" t="s">
        <v>110</v>
      </c>
      <c r="E8" s="32" t="s">
        <v>71</v>
      </c>
      <c r="F8" s="33" t="s">
        <v>132</v>
      </c>
      <c r="G8" s="34" t="s">
        <v>110</v>
      </c>
      <c r="H8" s="32" t="s">
        <v>71</v>
      </c>
      <c r="I8" s="33" t="s">
        <v>132</v>
      </c>
      <c r="J8" s="34" t="s">
        <v>110</v>
      </c>
      <c r="K8" s="32" t="s">
        <v>71</v>
      </c>
      <c r="L8" s="33" t="s">
        <v>132</v>
      </c>
      <c r="M8" s="34" t="s">
        <v>110</v>
      </c>
    </row>
    <row r="9" spans="1:14" x14ac:dyDescent="0.25">
      <c r="A9" s="31" t="s">
        <v>134</v>
      </c>
      <c r="B9" s="35">
        <v>16675</v>
      </c>
      <c r="C9" s="37">
        <v>4922453</v>
      </c>
      <c r="D9" s="39">
        <v>137668798</v>
      </c>
      <c r="E9" s="35">
        <v>17719</v>
      </c>
      <c r="F9" s="37">
        <v>4938337</v>
      </c>
      <c r="G9" s="39">
        <v>154037474</v>
      </c>
      <c r="H9" s="35">
        <v>17043</v>
      </c>
      <c r="I9" s="37">
        <v>4948824</v>
      </c>
      <c r="J9" s="39">
        <v>163555585</v>
      </c>
      <c r="K9" s="35">
        <f>K14+K15</f>
        <v>15510</v>
      </c>
      <c r="L9" s="37">
        <f>L14+L15</f>
        <v>4951120</v>
      </c>
      <c r="M9" s="39">
        <f>M14+M15</f>
        <v>167758468</v>
      </c>
    </row>
    <row r="10" spans="1:14" x14ac:dyDescent="0.25">
      <c r="A10" s="31" t="s">
        <v>135</v>
      </c>
      <c r="B10" s="36">
        <v>0.9</v>
      </c>
      <c r="C10" s="38">
        <v>0.94199999999999995</v>
      </c>
      <c r="D10" s="40">
        <v>0.94199999999999995</v>
      </c>
      <c r="E10" s="36">
        <v>0.88100000000000001</v>
      </c>
      <c r="F10" s="38">
        <v>0.88500000000000001</v>
      </c>
      <c r="G10" s="40">
        <v>0.92100000000000004</v>
      </c>
      <c r="H10" s="36">
        <v>0.91100000000000003</v>
      </c>
      <c r="I10" s="38">
        <v>0.94099999999999995</v>
      </c>
      <c r="J10" s="40">
        <v>0.94699999999999995</v>
      </c>
      <c r="K10" s="36">
        <f>K14/K9</f>
        <v>0.96324951644100576</v>
      </c>
      <c r="L10" s="38">
        <f>L14/L9</f>
        <v>0.94237829016464958</v>
      </c>
      <c r="M10" s="40">
        <f>M14/M9</f>
        <v>0.93756436187769665</v>
      </c>
    </row>
    <row r="11" spans="1:14" x14ac:dyDescent="0.25">
      <c r="A11" s="31" t="s">
        <v>136</v>
      </c>
      <c r="B11" s="36">
        <v>0.1</v>
      </c>
      <c r="C11" s="38">
        <v>5.8000000000000003E-2</v>
      </c>
      <c r="D11" s="40">
        <v>5.8000000000000003E-2</v>
      </c>
      <c r="E11" s="36">
        <v>0.11899999999999999</v>
      </c>
      <c r="F11" s="38">
        <v>0.115</v>
      </c>
      <c r="G11" s="40">
        <v>7.9000000000000001E-2</v>
      </c>
      <c r="H11" s="36">
        <v>8.8999999999999996E-2</v>
      </c>
      <c r="I11" s="38">
        <v>5.8999999999999997E-2</v>
      </c>
      <c r="J11" s="40">
        <v>5.2999999999999999E-2</v>
      </c>
      <c r="K11" s="36">
        <f>K15/K9</f>
        <v>3.6750483558994199E-2</v>
      </c>
      <c r="L11" s="38">
        <f>L15/L9</f>
        <v>5.7621709835350386E-2</v>
      </c>
      <c r="M11" s="40">
        <f>M15/M9</f>
        <v>6.2435638122303308E-2</v>
      </c>
    </row>
    <row r="12" spans="1:14" x14ac:dyDescent="0.25">
      <c r="A12" s="67" t="s">
        <v>532</v>
      </c>
    </row>
    <row r="14" spans="1:14" x14ac:dyDescent="0.25">
      <c r="K14" s="45">
        <v>14940</v>
      </c>
      <c r="L14" s="52">
        <v>4665828</v>
      </c>
      <c r="M14" s="52">
        <v>157284361</v>
      </c>
      <c r="N14" s="45" t="s">
        <v>534</v>
      </c>
    </row>
    <row r="15" spans="1:14" x14ac:dyDescent="0.25">
      <c r="B15" s="45" t="s">
        <v>487</v>
      </c>
      <c r="K15" s="45">
        <v>570</v>
      </c>
      <c r="L15" s="52">
        <v>285292</v>
      </c>
      <c r="M15" s="52">
        <v>10474107</v>
      </c>
      <c r="N15" s="45" t="s">
        <v>533</v>
      </c>
    </row>
    <row r="17" spans="1:5" x14ac:dyDescent="0.25">
      <c r="A17" s="45" t="s">
        <v>536</v>
      </c>
    </row>
    <row r="18" spans="1:5" x14ac:dyDescent="0.25">
      <c r="A18" s="45" t="s">
        <v>537</v>
      </c>
    </row>
    <row r="19" spans="1:5" x14ac:dyDescent="0.25">
      <c r="A19" s="45" t="s">
        <v>538</v>
      </c>
    </row>
    <row r="20" spans="1:5" x14ac:dyDescent="0.25">
      <c r="A20" s="45" t="s">
        <v>539</v>
      </c>
    </row>
    <row r="21" spans="1:5" x14ac:dyDescent="0.25">
      <c r="A21" s="45" t="s">
        <v>540</v>
      </c>
    </row>
    <row r="22" spans="1:5" x14ac:dyDescent="0.25">
      <c r="A22" s="45" t="s">
        <v>541</v>
      </c>
    </row>
    <row r="23" spans="1:5" x14ac:dyDescent="0.25">
      <c r="A23" s="45" t="s">
        <v>535</v>
      </c>
    </row>
    <row r="24" spans="1:5" x14ac:dyDescent="0.25">
      <c r="A24" s="45" t="s">
        <v>542</v>
      </c>
      <c r="B24" s="45" t="s">
        <v>543</v>
      </c>
    </row>
    <row r="26" spans="1:5" x14ac:dyDescent="0.25">
      <c r="A26" s="45" t="s">
        <v>544</v>
      </c>
    </row>
    <row r="27" spans="1:5" x14ac:dyDescent="0.25">
      <c r="A27" s="68" t="s">
        <v>545</v>
      </c>
      <c r="B27" s="68" t="s">
        <v>111</v>
      </c>
      <c r="C27" s="68" t="s">
        <v>132</v>
      </c>
      <c r="D27" s="68" t="s">
        <v>271</v>
      </c>
      <c r="E27" s="68" t="s">
        <v>546</v>
      </c>
    </row>
    <row r="28" spans="1:5" x14ac:dyDescent="0.25">
      <c r="A28" s="69">
        <v>32874</v>
      </c>
      <c r="B28" s="70">
        <v>11.9</v>
      </c>
      <c r="C28" s="70">
        <v>8.6</v>
      </c>
      <c r="D28" s="70">
        <v>5.4</v>
      </c>
    </row>
    <row r="29" spans="1:5" x14ac:dyDescent="0.25">
      <c r="A29" s="69">
        <v>32905</v>
      </c>
      <c r="B29" s="70">
        <v>14.6</v>
      </c>
      <c r="C29" s="70">
        <v>8.3000000000000007</v>
      </c>
      <c r="D29" s="70">
        <v>5.3</v>
      </c>
    </row>
    <row r="30" spans="1:5" x14ac:dyDescent="0.25">
      <c r="A30" s="69">
        <v>32933</v>
      </c>
      <c r="B30" s="70">
        <v>14.5</v>
      </c>
      <c r="C30" s="70">
        <v>7.9</v>
      </c>
      <c r="D30" s="70">
        <v>5.2</v>
      </c>
    </row>
    <row r="31" spans="1:5" x14ac:dyDescent="0.25">
      <c r="A31" s="69">
        <v>32964</v>
      </c>
      <c r="B31" s="70">
        <v>14.1</v>
      </c>
      <c r="C31" s="70">
        <v>7.5</v>
      </c>
      <c r="D31" s="70">
        <v>5.4</v>
      </c>
    </row>
    <row r="32" spans="1:5" x14ac:dyDescent="0.25">
      <c r="A32" s="69">
        <v>32994</v>
      </c>
      <c r="B32" s="70">
        <v>11.6</v>
      </c>
      <c r="C32" s="70">
        <v>7.3</v>
      </c>
      <c r="D32" s="70">
        <v>5.4</v>
      </c>
    </row>
    <row r="33" spans="1:5" x14ac:dyDescent="0.25">
      <c r="A33" s="69">
        <v>33025</v>
      </c>
      <c r="B33" s="70">
        <v>10.8</v>
      </c>
      <c r="C33" s="70">
        <v>7.3</v>
      </c>
      <c r="D33" s="70">
        <v>5.2</v>
      </c>
    </row>
    <row r="34" spans="1:5" x14ac:dyDescent="0.25">
      <c r="A34" s="69">
        <v>33055</v>
      </c>
      <c r="B34" s="70">
        <v>9.6</v>
      </c>
      <c r="C34" s="70">
        <v>7.8</v>
      </c>
      <c r="D34" s="70">
        <v>5.5</v>
      </c>
      <c r="E34" s="70">
        <v>25</v>
      </c>
    </row>
    <row r="35" spans="1:5" x14ac:dyDescent="0.25">
      <c r="A35" s="69">
        <v>33086</v>
      </c>
      <c r="B35" s="70">
        <v>8.1999999999999993</v>
      </c>
      <c r="C35" s="70">
        <v>7.4</v>
      </c>
      <c r="D35" s="70">
        <v>5.7</v>
      </c>
      <c r="E35" s="70">
        <v>25</v>
      </c>
    </row>
    <row r="36" spans="1:5" x14ac:dyDescent="0.25">
      <c r="A36" s="69">
        <v>33117</v>
      </c>
      <c r="B36" s="70">
        <v>8.6</v>
      </c>
      <c r="C36" s="70">
        <v>7.2</v>
      </c>
      <c r="D36" s="70">
        <v>5.9</v>
      </c>
      <c r="E36" s="70">
        <v>25</v>
      </c>
    </row>
    <row r="37" spans="1:5" x14ac:dyDescent="0.25">
      <c r="A37" s="69">
        <v>33147</v>
      </c>
      <c r="B37" s="70">
        <v>7.6</v>
      </c>
      <c r="C37" s="70">
        <v>7.1</v>
      </c>
      <c r="D37" s="70">
        <v>5.9</v>
      </c>
      <c r="E37" s="70">
        <v>25</v>
      </c>
    </row>
    <row r="38" spans="1:5" x14ac:dyDescent="0.25">
      <c r="A38" s="69">
        <v>33178</v>
      </c>
      <c r="B38" s="70">
        <v>11.2</v>
      </c>
      <c r="C38" s="70">
        <v>7.7</v>
      </c>
      <c r="D38" s="70">
        <v>6.2</v>
      </c>
      <c r="E38" s="70">
        <v>25</v>
      </c>
    </row>
    <row r="39" spans="1:5" x14ac:dyDescent="0.25">
      <c r="A39" s="69">
        <v>33208</v>
      </c>
      <c r="B39" s="70">
        <v>13.3</v>
      </c>
      <c r="C39" s="70">
        <v>8</v>
      </c>
      <c r="D39" s="70">
        <v>6.3</v>
      </c>
      <c r="E39" s="70">
        <v>25</v>
      </c>
    </row>
    <row r="40" spans="1:5" x14ac:dyDescent="0.25">
      <c r="A40" s="69">
        <v>33239</v>
      </c>
      <c r="B40" s="70">
        <v>14.1</v>
      </c>
      <c r="C40" s="70">
        <v>9.5</v>
      </c>
      <c r="D40" s="70">
        <v>6.4</v>
      </c>
      <c r="E40" s="70">
        <v>25</v>
      </c>
    </row>
    <row r="41" spans="1:5" x14ac:dyDescent="0.25">
      <c r="A41" s="69">
        <v>33270</v>
      </c>
      <c r="B41" s="70">
        <v>14.6</v>
      </c>
      <c r="C41" s="70">
        <v>10.199999999999999</v>
      </c>
      <c r="D41" s="70">
        <v>6.6</v>
      </c>
      <c r="E41" s="70">
        <v>25</v>
      </c>
    </row>
    <row r="42" spans="1:5" x14ac:dyDescent="0.25">
      <c r="A42" s="69">
        <v>33298</v>
      </c>
      <c r="B42" s="70">
        <v>14</v>
      </c>
      <c r="C42" s="70">
        <v>10.4</v>
      </c>
      <c r="D42" s="70">
        <v>6.8</v>
      </c>
    </row>
    <row r="43" spans="1:5" x14ac:dyDescent="0.25">
      <c r="A43" s="69">
        <v>33329</v>
      </c>
      <c r="B43" s="70">
        <v>12.7</v>
      </c>
      <c r="C43" s="70">
        <v>9.5</v>
      </c>
      <c r="D43" s="70">
        <v>6.7</v>
      </c>
    </row>
    <row r="44" spans="1:5" x14ac:dyDescent="0.25">
      <c r="A44" s="69">
        <v>33359</v>
      </c>
      <c r="B44" s="70">
        <v>11.6</v>
      </c>
      <c r="C44" s="70">
        <v>9.4</v>
      </c>
      <c r="D44" s="70">
        <v>6.9</v>
      </c>
    </row>
    <row r="45" spans="1:5" x14ac:dyDescent="0.25">
      <c r="A45" s="69">
        <v>33390</v>
      </c>
      <c r="B45" s="70">
        <v>11.6</v>
      </c>
      <c r="C45" s="70">
        <v>9.5</v>
      </c>
      <c r="D45" s="70">
        <v>6.9</v>
      </c>
    </row>
    <row r="46" spans="1:5" x14ac:dyDescent="0.25">
      <c r="A46" s="69">
        <v>33420</v>
      </c>
      <c r="B46" s="70">
        <v>10.4</v>
      </c>
      <c r="C46" s="70">
        <v>9.4</v>
      </c>
      <c r="D46" s="70">
        <v>6.8</v>
      </c>
    </row>
    <row r="47" spans="1:5" x14ac:dyDescent="0.25">
      <c r="A47" s="69">
        <v>33451</v>
      </c>
      <c r="B47" s="70">
        <v>8.6</v>
      </c>
      <c r="C47" s="70">
        <v>8.6999999999999993</v>
      </c>
      <c r="D47" s="70">
        <v>6.9</v>
      </c>
    </row>
    <row r="48" spans="1:5" x14ac:dyDescent="0.25">
      <c r="A48" s="69">
        <v>33482</v>
      </c>
      <c r="B48" s="70">
        <v>8.6</v>
      </c>
      <c r="C48" s="70">
        <v>8.6999999999999993</v>
      </c>
      <c r="D48" s="70">
        <v>6.9</v>
      </c>
    </row>
    <row r="49" spans="1:4" x14ac:dyDescent="0.25">
      <c r="A49" s="69">
        <v>33512</v>
      </c>
      <c r="B49" s="70">
        <v>7.9</v>
      </c>
      <c r="C49" s="70">
        <v>8.5</v>
      </c>
      <c r="D49" s="70">
        <v>7</v>
      </c>
    </row>
    <row r="50" spans="1:4" x14ac:dyDescent="0.25">
      <c r="A50" s="69">
        <v>33543</v>
      </c>
      <c r="B50" s="70">
        <v>12.5</v>
      </c>
      <c r="C50" s="70">
        <v>8.6999999999999993</v>
      </c>
      <c r="D50" s="70">
        <v>7</v>
      </c>
    </row>
    <row r="51" spans="1:4" x14ac:dyDescent="0.25">
      <c r="A51" s="69">
        <v>33573</v>
      </c>
      <c r="B51" s="70">
        <v>14.3</v>
      </c>
      <c r="C51" s="70">
        <v>9</v>
      </c>
      <c r="D51" s="70">
        <v>7.3</v>
      </c>
    </row>
    <row r="52" spans="1:4" x14ac:dyDescent="0.25">
      <c r="A52" s="69">
        <v>33604</v>
      </c>
      <c r="B52" s="70">
        <v>16.5</v>
      </c>
      <c r="C52" s="70">
        <v>10.5</v>
      </c>
      <c r="D52" s="70">
        <v>7.3</v>
      </c>
    </row>
    <row r="53" spans="1:4" x14ac:dyDescent="0.25">
      <c r="A53" s="69">
        <v>33635</v>
      </c>
      <c r="B53" s="70">
        <v>16.7</v>
      </c>
      <c r="C53" s="70">
        <v>10.5</v>
      </c>
      <c r="D53" s="70">
        <v>7.4</v>
      </c>
    </row>
    <row r="54" spans="1:4" x14ac:dyDescent="0.25">
      <c r="A54" s="69">
        <v>33664</v>
      </c>
      <c r="B54" s="70">
        <v>16.100000000000001</v>
      </c>
      <c r="C54" s="70">
        <v>10.199999999999999</v>
      </c>
      <c r="D54" s="70">
        <v>7.4</v>
      </c>
    </row>
    <row r="55" spans="1:4" x14ac:dyDescent="0.25">
      <c r="A55" s="69">
        <v>33695</v>
      </c>
      <c r="B55" s="70">
        <v>14.7</v>
      </c>
      <c r="C55" s="70">
        <v>9.1999999999999993</v>
      </c>
      <c r="D55" s="70">
        <v>7.4</v>
      </c>
    </row>
    <row r="56" spans="1:4" x14ac:dyDescent="0.25">
      <c r="A56" s="69">
        <v>33725</v>
      </c>
      <c r="B56" s="70">
        <v>13.3</v>
      </c>
      <c r="C56" s="70">
        <v>9.1</v>
      </c>
      <c r="D56" s="70">
        <v>7.6</v>
      </c>
    </row>
    <row r="57" spans="1:4" x14ac:dyDescent="0.25">
      <c r="A57" s="69">
        <v>33756</v>
      </c>
      <c r="B57" s="70">
        <v>12.3</v>
      </c>
      <c r="C57" s="70">
        <v>9.6999999999999993</v>
      </c>
      <c r="D57" s="70">
        <v>7.8</v>
      </c>
    </row>
    <row r="58" spans="1:4" x14ac:dyDescent="0.25">
      <c r="A58" s="69">
        <v>33786</v>
      </c>
      <c r="B58" s="70">
        <v>11</v>
      </c>
      <c r="C58" s="70">
        <v>9.8000000000000007</v>
      </c>
      <c r="D58" s="70">
        <v>7.7</v>
      </c>
    </row>
    <row r="59" spans="1:4" x14ac:dyDescent="0.25">
      <c r="A59" s="69">
        <v>33817</v>
      </c>
      <c r="B59" s="70">
        <v>9.5</v>
      </c>
      <c r="C59" s="70">
        <v>8.6999999999999993</v>
      </c>
      <c r="D59" s="70">
        <v>7.6</v>
      </c>
    </row>
    <row r="60" spans="1:4" x14ac:dyDescent="0.25">
      <c r="A60" s="69">
        <v>33848</v>
      </c>
      <c r="B60" s="70">
        <v>9.6999999999999993</v>
      </c>
      <c r="C60" s="70">
        <v>8.4</v>
      </c>
      <c r="D60" s="70">
        <v>7.6</v>
      </c>
    </row>
    <row r="61" spans="1:4" x14ac:dyDescent="0.25">
      <c r="A61" s="69">
        <v>33878</v>
      </c>
      <c r="B61" s="70">
        <v>8.4</v>
      </c>
      <c r="C61" s="70">
        <v>7.7</v>
      </c>
      <c r="D61" s="70">
        <v>7.3</v>
      </c>
    </row>
    <row r="62" spans="1:4" x14ac:dyDescent="0.25">
      <c r="A62" s="69">
        <v>33909</v>
      </c>
      <c r="B62" s="70">
        <v>10.7</v>
      </c>
      <c r="C62" s="70">
        <v>7.6</v>
      </c>
      <c r="D62" s="70">
        <v>7.4</v>
      </c>
    </row>
    <row r="63" spans="1:4" x14ac:dyDescent="0.25">
      <c r="A63" s="69">
        <v>33939</v>
      </c>
      <c r="B63" s="70">
        <v>12.8</v>
      </c>
      <c r="C63" s="70">
        <v>7.6</v>
      </c>
      <c r="D63" s="70">
        <v>7.4</v>
      </c>
    </row>
    <row r="64" spans="1:4" x14ac:dyDescent="0.25">
      <c r="A64" s="69">
        <v>33970</v>
      </c>
      <c r="B64" s="70">
        <v>14.7</v>
      </c>
      <c r="C64" s="70">
        <v>8.5</v>
      </c>
      <c r="D64" s="70">
        <v>7.3</v>
      </c>
    </row>
    <row r="65" spans="1:4" x14ac:dyDescent="0.25">
      <c r="A65" s="69">
        <v>34001</v>
      </c>
      <c r="B65" s="70">
        <v>14.1</v>
      </c>
      <c r="C65" s="70">
        <v>8.1999999999999993</v>
      </c>
      <c r="D65" s="70">
        <v>7.1</v>
      </c>
    </row>
    <row r="66" spans="1:4" x14ac:dyDescent="0.25">
      <c r="A66" s="69">
        <v>34029</v>
      </c>
      <c r="B66" s="70">
        <v>13.2</v>
      </c>
      <c r="C66" s="70">
        <v>7.8</v>
      </c>
      <c r="D66" s="70">
        <v>7</v>
      </c>
    </row>
    <row r="67" spans="1:4" x14ac:dyDescent="0.25">
      <c r="A67" s="69">
        <v>34060</v>
      </c>
      <c r="B67" s="70">
        <v>11.7</v>
      </c>
      <c r="C67" s="70">
        <v>7.2</v>
      </c>
      <c r="D67" s="70">
        <v>7.1</v>
      </c>
    </row>
    <row r="68" spans="1:4" x14ac:dyDescent="0.25">
      <c r="A68" s="69">
        <v>34090</v>
      </c>
      <c r="B68" s="70">
        <v>11.3</v>
      </c>
      <c r="C68" s="70">
        <v>7.3</v>
      </c>
      <c r="D68" s="70">
        <v>7.1</v>
      </c>
    </row>
    <row r="69" spans="1:4" x14ac:dyDescent="0.25">
      <c r="A69" s="69">
        <v>34121</v>
      </c>
      <c r="B69" s="70">
        <v>11.3</v>
      </c>
      <c r="C69" s="70">
        <v>7.8</v>
      </c>
      <c r="D69" s="70">
        <v>7</v>
      </c>
    </row>
    <row r="70" spans="1:4" x14ac:dyDescent="0.25">
      <c r="A70" s="69">
        <v>34151</v>
      </c>
      <c r="B70" s="70">
        <v>9.9</v>
      </c>
      <c r="C70" s="70">
        <v>7.8</v>
      </c>
      <c r="D70" s="70">
        <v>6.9</v>
      </c>
    </row>
    <row r="71" spans="1:4" x14ac:dyDescent="0.25">
      <c r="A71" s="69">
        <v>34182</v>
      </c>
      <c r="B71" s="70">
        <v>8.3000000000000007</v>
      </c>
      <c r="C71" s="70">
        <v>6.9</v>
      </c>
      <c r="D71" s="70">
        <v>6.8</v>
      </c>
    </row>
    <row r="72" spans="1:4" x14ac:dyDescent="0.25">
      <c r="A72" s="69">
        <v>34213</v>
      </c>
      <c r="B72" s="70">
        <v>8.1999999999999993</v>
      </c>
      <c r="C72" s="70">
        <v>6.7</v>
      </c>
      <c r="D72" s="70">
        <v>6.7</v>
      </c>
    </row>
    <row r="73" spans="1:4" x14ac:dyDescent="0.25">
      <c r="A73" s="69">
        <v>34243</v>
      </c>
      <c r="B73" s="70">
        <v>8.1999999999999993</v>
      </c>
      <c r="C73" s="70">
        <v>6.7</v>
      </c>
      <c r="D73" s="70">
        <v>6.8</v>
      </c>
    </row>
    <row r="74" spans="1:4" x14ac:dyDescent="0.25">
      <c r="A74" s="69">
        <v>34274</v>
      </c>
      <c r="B74" s="70">
        <v>10.4</v>
      </c>
      <c r="C74" s="70">
        <v>6.6</v>
      </c>
      <c r="D74" s="70">
        <v>6.6</v>
      </c>
    </row>
    <row r="75" spans="1:4" x14ac:dyDescent="0.25">
      <c r="A75" s="69">
        <v>34304</v>
      </c>
      <c r="B75" s="70">
        <v>12.7</v>
      </c>
      <c r="C75" s="70">
        <v>6.7</v>
      </c>
      <c r="D75" s="70">
        <v>6.5</v>
      </c>
    </row>
    <row r="76" spans="1:4" x14ac:dyDescent="0.25">
      <c r="A76" s="69">
        <v>34335</v>
      </c>
      <c r="B76" s="70">
        <v>15.8</v>
      </c>
      <c r="C76" s="70">
        <v>8.1999999999999993</v>
      </c>
      <c r="D76" s="70">
        <v>6.6</v>
      </c>
    </row>
    <row r="77" spans="1:4" x14ac:dyDescent="0.25">
      <c r="A77" s="69">
        <v>34366</v>
      </c>
      <c r="B77" s="70">
        <v>15</v>
      </c>
      <c r="C77" s="70">
        <v>7.9</v>
      </c>
      <c r="D77" s="70">
        <v>6.6</v>
      </c>
    </row>
    <row r="78" spans="1:4" x14ac:dyDescent="0.25">
      <c r="A78" s="69">
        <v>34394</v>
      </c>
      <c r="B78" s="70">
        <v>14.6</v>
      </c>
      <c r="C78" s="70">
        <v>7.4</v>
      </c>
      <c r="D78" s="70">
        <v>6.5</v>
      </c>
    </row>
    <row r="79" spans="1:4" x14ac:dyDescent="0.25">
      <c r="A79" s="69">
        <v>34425</v>
      </c>
      <c r="B79" s="70">
        <v>13.2</v>
      </c>
      <c r="C79" s="70">
        <v>6.3</v>
      </c>
      <c r="D79" s="70">
        <v>6.4</v>
      </c>
    </row>
    <row r="80" spans="1:4" x14ac:dyDescent="0.25">
      <c r="A80" s="69">
        <v>34455</v>
      </c>
      <c r="B80" s="70">
        <v>11.5</v>
      </c>
      <c r="C80" s="70">
        <v>5.8</v>
      </c>
      <c r="D80" s="70">
        <v>6.1</v>
      </c>
    </row>
    <row r="81" spans="1:4" x14ac:dyDescent="0.25">
      <c r="A81" s="69">
        <v>34486</v>
      </c>
      <c r="B81" s="70">
        <v>10.4</v>
      </c>
      <c r="C81" s="70">
        <v>6.1</v>
      </c>
      <c r="D81" s="70">
        <v>6.1</v>
      </c>
    </row>
    <row r="82" spans="1:4" x14ac:dyDescent="0.25">
      <c r="A82" s="69">
        <v>34516</v>
      </c>
      <c r="B82" s="70">
        <v>9.8000000000000007</v>
      </c>
      <c r="C82" s="70">
        <v>6.6</v>
      </c>
      <c r="D82" s="70">
        <v>6.1</v>
      </c>
    </row>
    <row r="83" spans="1:4" x14ac:dyDescent="0.25">
      <c r="A83" s="69">
        <v>34547</v>
      </c>
      <c r="B83" s="70">
        <v>8.9</v>
      </c>
      <c r="C83" s="70">
        <v>5.7</v>
      </c>
      <c r="D83" s="70">
        <v>6</v>
      </c>
    </row>
    <row r="84" spans="1:4" x14ac:dyDescent="0.25">
      <c r="A84" s="69">
        <v>34578</v>
      </c>
      <c r="B84" s="70">
        <v>8.5</v>
      </c>
      <c r="C84" s="70">
        <v>5.3</v>
      </c>
      <c r="D84" s="70">
        <v>5.9</v>
      </c>
    </row>
    <row r="85" spans="1:4" x14ac:dyDescent="0.25">
      <c r="A85" s="69">
        <v>34608</v>
      </c>
      <c r="B85" s="70">
        <v>7.7</v>
      </c>
      <c r="C85" s="70">
        <v>4.9000000000000004</v>
      </c>
      <c r="D85" s="70">
        <v>5.8</v>
      </c>
    </row>
    <row r="86" spans="1:4" x14ac:dyDescent="0.25">
      <c r="A86" s="69">
        <v>34639</v>
      </c>
      <c r="B86" s="70">
        <v>9.4</v>
      </c>
      <c r="C86" s="70">
        <v>4.5999999999999996</v>
      </c>
      <c r="D86" s="70">
        <v>5.6</v>
      </c>
    </row>
    <row r="87" spans="1:4" x14ac:dyDescent="0.25">
      <c r="A87" s="69">
        <v>34669</v>
      </c>
      <c r="B87" s="70">
        <v>10.8</v>
      </c>
      <c r="C87" s="70">
        <v>4.5</v>
      </c>
      <c r="D87" s="70">
        <v>5.5</v>
      </c>
    </row>
    <row r="88" spans="1:4" x14ac:dyDescent="0.25">
      <c r="A88" s="69">
        <v>34700</v>
      </c>
      <c r="B88" s="70">
        <v>13.8</v>
      </c>
      <c r="C88" s="70">
        <v>6.1</v>
      </c>
      <c r="D88" s="70">
        <v>5.6</v>
      </c>
    </row>
    <row r="89" spans="1:4" x14ac:dyDescent="0.25">
      <c r="A89" s="69">
        <v>34731</v>
      </c>
      <c r="B89" s="70">
        <v>12.8</v>
      </c>
      <c r="C89" s="70">
        <v>5.9</v>
      </c>
      <c r="D89" s="70">
        <v>5.4</v>
      </c>
    </row>
    <row r="90" spans="1:4" x14ac:dyDescent="0.25">
      <c r="A90" s="69">
        <v>34759</v>
      </c>
      <c r="B90" s="70">
        <v>12.9</v>
      </c>
      <c r="C90" s="70">
        <v>6.1</v>
      </c>
      <c r="D90" s="70">
        <v>5.4</v>
      </c>
    </row>
    <row r="91" spans="1:4" x14ac:dyDescent="0.25">
      <c r="A91" s="69">
        <v>34790</v>
      </c>
      <c r="B91" s="70">
        <v>12.6</v>
      </c>
      <c r="C91" s="70">
        <v>5.6</v>
      </c>
      <c r="D91" s="70">
        <v>5.8</v>
      </c>
    </row>
    <row r="92" spans="1:4" x14ac:dyDescent="0.25">
      <c r="A92" s="69">
        <v>34820</v>
      </c>
      <c r="B92" s="70">
        <v>10.7</v>
      </c>
      <c r="C92" s="70">
        <v>5.4</v>
      </c>
      <c r="D92" s="70">
        <v>5.6</v>
      </c>
    </row>
    <row r="93" spans="1:4" x14ac:dyDescent="0.25">
      <c r="A93" s="69">
        <v>34851</v>
      </c>
      <c r="B93" s="70">
        <v>9.3000000000000007</v>
      </c>
      <c r="C93" s="70">
        <v>5.8</v>
      </c>
      <c r="D93" s="70">
        <v>5.6</v>
      </c>
    </row>
    <row r="94" spans="1:4" x14ac:dyDescent="0.25">
      <c r="A94" s="69">
        <v>34881</v>
      </c>
      <c r="B94" s="70">
        <v>7.4</v>
      </c>
      <c r="C94" s="70">
        <v>6.1</v>
      </c>
      <c r="D94" s="70">
        <v>5.7</v>
      </c>
    </row>
    <row r="95" spans="1:4" x14ac:dyDescent="0.25">
      <c r="A95" s="69">
        <v>34912</v>
      </c>
      <c r="B95" s="70">
        <v>7.1</v>
      </c>
      <c r="C95" s="70">
        <v>5</v>
      </c>
      <c r="D95" s="70">
        <v>5.7</v>
      </c>
    </row>
    <row r="96" spans="1:4" x14ac:dyDescent="0.25">
      <c r="A96" s="69">
        <v>34943</v>
      </c>
      <c r="B96" s="70">
        <v>6.6</v>
      </c>
      <c r="C96" s="70">
        <v>4.7</v>
      </c>
      <c r="D96" s="70">
        <v>5.6</v>
      </c>
    </row>
    <row r="97" spans="1:4" x14ac:dyDescent="0.25">
      <c r="A97" s="69">
        <v>34973</v>
      </c>
      <c r="B97" s="70">
        <v>6.1</v>
      </c>
      <c r="C97" s="70">
        <v>4.3</v>
      </c>
      <c r="D97" s="70">
        <v>5.5</v>
      </c>
    </row>
    <row r="98" spans="1:4" x14ac:dyDescent="0.25">
      <c r="A98" s="69">
        <v>35004</v>
      </c>
      <c r="B98" s="70">
        <v>8.8000000000000007</v>
      </c>
      <c r="C98" s="70">
        <v>4.5</v>
      </c>
      <c r="D98" s="70">
        <v>5.6</v>
      </c>
    </row>
    <row r="99" spans="1:4" x14ac:dyDescent="0.25">
      <c r="A99" s="69">
        <v>35034</v>
      </c>
      <c r="B99" s="70">
        <v>9.6999999999999993</v>
      </c>
      <c r="C99" s="70">
        <v>4.5</v>
      </c>
      <c r="D99" s="70">
        <v>5.6</v>
      </c>
    </row>
    <row r="100" spans="1:4" x14ac:dyDescent="0.25">
      <c r="A100" s="69">
        <v>35065</v>
      </c>
      <c r="B100" s="70">
        <v>12.3</v>
      </c>
      <c r="C100" s="70">
        <v>5.8</v>
      </c>
      <c r="D100" s="70">
        <v>5.6</v>
      </c>
    </row>
    <row r="101" spans="1:4" x14ac:dyDescent="0.25">
      <c r="A101" s="69">
        <v>35096</v>
      </c>
      <c r="B101" s="70">
        <v>11.3</v>
      </c>
      <c r="C101" s="70">
        <v>5.4</v>
      </c>
      <c r="D101" s="70">
        <v>5.5</v>
      </c>
    </row>
    <row r="102" spans="1:4" x14ac:dyDescent="0.25">
      <c r="A102" s="69">
        <v>35125</v>
      </c>
      <c r="B102" s="70">
        <v>10.1</v>
      </c>
      <c r="C102" s="70">
        <v>5.5</v>
      </c>
      <c r="D102" s="70">
        <v>5.5</v>
      </c>
    </row>
    <row r="103" spans="1:4" x14ac:dyDescent="0.25">
      <c r="A103" s="69">
        <v>35156</v>
      </c>
      <c r="B103" s="70">
        <v>10.4</v>
      </c>
      <c r="C103" s="70">
        <v>4.8</v>
      </c>
      <c r="D103" s="70">
        <v>5.6</v>
      </c>
    </row>
    <row r="104" spans="1:4" x14ac:dyDescent="0.25">
      <c r="A104" s="69">
        <v>35186</v>
      </c>
      <c r="B104" s="70">
        <v>8.9</v>
      </c>
      <c r="C104" s="70">
        <v>4.9000000000000004</v>
      </c>
      <c r="D104" s="70">
        <v>5.6</v>
      </c>
    </row>
    <row r="105" spans="1:4" x14ac:dyDescent="0.25">
      <c r="A105" s="69">
        <v>35217</v>
      </c>
      <c r="B105" s="70">
        <v>7.8</v>
      </c>
      <c r="C105" s="70">
        <v>5</v>
      </c>
      <c r="D105" s="70">
        <v>5.3</v>
      </c>
    </row>
    <row r="106" spans="1:4" x14ac:dyDescent="0.25">
      <c r="A106" s="69">
        <v>35247</v>
      </c>
      <c r="B106" s="70">
        <v>6.6</v>
      </c>
      <c r="C106" s="70">
        <v>5.7</v>
      </c>
      <c r="D106" s="70">
        <v>5.5</v>
      </c>
    </row>
    <row r="107" spans="1:4" x14ac:dyDescent="0.25">
      <c r="A107" s="69">
        <v>35278</v>
      </c>
      <c r="B107" s="70">
        <v>5.8</v>
      </c>
      <c r="C107" s="70">
        <v>4.5</v>
      </c>
      <c r="D107" s="70">
        <v>5.0999999999999996</v>
      </c>
    </row>
    <row r="108" spans="1:4" x14ac:dyDescent="0.25">
      <c r="A108" s="69">
        <v>35309</v>
      </c>
      <c r="B108" s="70">
        <v>5.5</v>
      </c>
      <c r="C108" s="70">
        <v>4.4000000000000004</v>
      </c>
      <c r="D108" s="70">
        <v>5.2</v>
      </c>
    </row>
    <row r="109" spans="1:4" x14ac:dyDescent="0.25">
      <c r="A109" s="69">
        <v>35339</v>
      </c>
      <c r="B109" s="70">
        <v>4.9000000000000004</v>
      </c>
      <c r="C109" s="70">
        <v>4.0999999999999996</v>
      </c>
      <c r="D109" s="70">
        <v>5.2</v>
      </c>
    </row>
    <row r="110" spans="1:4" x14ac:dyDescent="0.25">
      <c r="A110" s="69">
        <v>35370</v>
      </c>
      <c r="B110" s="70">
        <v>7.8</v>
      </c>
      <c r="C110" s="70">
        <v>4.3</v>
      </c>
      <c r="D110" s="70">
        <v>5.4</v>
      </c>
    </row>
    <row r="111" spans="1:4" x14ac:dyDescent="0.25">
      <c r="A111" s="69">
        <v>35400</v>
      </c>
      <c r="B111" s="70">
        <v>8.8000000000000007</v>
      </c>
      <c r="C111" s="70">
        <v>4.4000000000000004</v>
      </c>
      <c r="D111" s="70">
        <v>5.4</v>
      </c>
    </row>
    <row r="112" spans="1:4" x14ac:dyDescent="0.25">
      <c r="A112" s="69">
        <v>35431</v>
      </c>
      <c r="B112" s="70">
        <v>11</v>
      </c>
      <c r="C112" s="70">
        <v>5.6</v>
      </c>
      <c r="D112" s="70">
        <v>5.3</v>
      </c>
    </row>
    <row r="113" spans="1:4" x14ac:dyDescent="0.25">
      <c r="A113" s="69">
        <v>35462</v>
      </c>
      <c r="B113" s="70">
        <v>10.4</v>
      </c>
      <c r="C113" s="70">
        <v>5.0999999999999996</v>
      </c>
      <c r="D113" s="70">
        <v>5.2</v>
      </c>
    </row>
    <row r="114" spans="1:4" x14ac:dyDescent="0.25">
      <c r="A114" s="69">
        <v>35490</v>
      </c>
      <c r="B114" s="70">
        <v>10.199999999999999</v>
      </c>
      <c r="C114" s="70">
        <v>5</v>
      </c>
      <c r="D114" s="70">
        <v>5.2</v>
      </c>
    </row>
    <row r="115" spans="1:4" x14ac:dyDescent="0.25">
      <c r="A115" s="69">
        <v>35521</v>
      </c>
      <c r="B115" s="70">
        <v>9</v>
      </c>
      <c r="C115" s="70">
        <v>4.2</v>
      </c>
      <c r="D115" s="70">
        <v>5.0999999999999996</v>
      </c>
    </row>
    <row r="116" spans="1:4" x14ac:dyDescent="0.25">
      <c r="A116" s="69">
        <v>35551</v>
      </c>
      <c r="B116" s="70">
        <v>7.6</v>
      </c>
      <c r="C116" s="70">
        <v>3.9</v>
      </c>
      <c r="D116" s="70">
        <v>4.9000000000000004</v>
      </c>
    </row>
    <row r="117" spans="1:4" x14ac:dyDescent="0.25">
      <c r="A117" s="69">
        <v>35582</v>
      </c>
      <c r="B117" s="70">
        <v>7.6</v>
      </c>
      <c r="C117" s="70">
        <v>4.4000000000000004</v>
      </c>
      <c r="D117" s="70">
        <v>5</v>
      </c>
    </row>
    <row r="118" spans="1:4" x14ac:dyDescent="0.25">
      <c r="A118" s="69">
        <v>35612</v>
      </c>
      <c r="B118" s="70">
        <v>6</v>
      </c>
      <c r="C118" s="70">
        <v>4.8</v>
      </c>
      <c r="D118" s="70">
        <v>4.9000000000000004</v>
      </c>
    </row>
    <row r="119" spans="1:4" x14ac:dyDescent="0.25">
      <c r="A119" s="69">
        <v>35643</v>
      </c>
      <c r="B119" s="70">
        <v>5.6</v>
      </c>
      <c r="C119" s="70">
        <v>3.8</v>
      </c>
      <c r="D119" s="70">
        <v>4.8</v>
      </c>
    </row>
    <row r="120" spans="1:4" x14ac:dyDescent="0.25">
      <c r="A120" s="69">
        <v>35674</v>
      </c>
      <c r="B120" s="70">
        <v>5.8</v>
      </c>
      <c r="C120" s="70">
        <v>3.9</v>
      </c>
      <c r="D120" s="70">
        <v>4.9000000000000004</v>
      </c>
    </row>
    <row r="121" spans="1:4" x14ac:dyDescent="0.25">
      <c r="A121" s="69">
        <v>35704</v>
      </c>
      <c r="B121" s="70">
        <v>5.3</v>
      </c>
      <c r="C121" s="70">
        <v>3.5</v>
      </c>
      <c r="D121" s="70">
        <v>4.7</v>
      </c>
    </row>
    <row r="122" spans="1:4" x14ac:dyDescent="0.25">
      <c r="A122" s="69">
        <v>35735</v>
      </c>
      <c r="B122" s="70">
        <v>7.6</v>
      </c>
      <c r="C122" s="70">
        <v>3.6</v>
      </c>
      <c r="D122" s="70">
        <v>4.5999999999999996</v>
      </c>
    </row>
    <row r="123" spans="1:4" x14ac:dyDescent="0.25">
      <c r="A123" s="69">
        <v>35765</v>
      </c>
      <c r="B123" s="70">
        <v>9.1</v>
      </c>
      <c r="C123" s="70">
        <v>3.7</v>
      </c>
      <c r="D123" s="70">
        <v>4.7</v>
      </c>
    </row>
    <row r="124" spans="1:4" x14ac:dyDescent="0.25">
      <c r="A124" s="69">
        <v>35796</v>
      </c>
      <c r="B124" s="70">
        <v>11.5</v>
      </c>
      <c r="C124" s="70">
        <v>4.8</v>
      </c>
      <c r="D124" s="70">
        <v>4.5999999999999996</v>
      </c>
    </row>
    <row r="125" spans="1:4" x14ac:dyDescent="0.25">
      <c r="A125" s="69">
        <v>35827</v>
      </c>
      <c r="B125" s="70">
        <v>11.1</v>
      </c>
      <c r="C125" s="70">
        <v>4.5</v>
      </c>
      <c r="D125" s="70">
        <v>4.5999999999999996</v>
      </c>
    </row>
    <row r="126" spans="1:4" x14ac:dyDescent="0.25">
      <c r="A126" s="69">
        <v>35855</v>
      </c>
      <c r="B126" s="70">
        <v>10.7</v>
      </c>
      <c r="C126" s="70">
        <v>4.5</v>
      </c>
      <c r="D126" s="70">
        <v>4.7</v>
      </c>
    </row>
    <row r="127" spans="1:4" x14ac:dyDescent="0.25">
      <c r="A127" s="69">
        <v>35886</v>
      </c>
      <c r="B127" s="70">
        <v>8</v>
      </c>
      <c r="C127" s="70">
        <v>3.3</v>
      </c>
      <c r="D127" s="70">
        <v>4.3</v>
      </c>
    </row>
    <row r="128" spans="1:4" x14ac:dyDescent="0.25">
      <c r="A128" s="69">
        <v>35916</v>
      </c>
      <c r="B128" s="70">
        <v>7.7</v>
      </c>
      <c r="C128" s="70">
        <v>3.5</v>
      </c>
      <c r="D128" s="70">
        <v>4.4000000000000004</v>
      </c>
    </row>
    <row r="129" spans="1:4" x14ac:dyDescent="0.25">
      <c r="A129" s="69">
        <v>35947</v>
      </c>
      <c r="B129" s="70">
        <v>7.5</v>
      </c>
      <c r="C129" s="70">
        <v>4</v>
      </c>
      <c r="D129" s="70">
        <v>4.5</v>
      </c>
    </row>
    <row r="130" spans="1:4" x14ac:dyDescent="0.25">
      <c r="A130" s="69">
        <v>35977</v>
      </c>
      <c r="B130" s="70">
        <v>5.4</v>
      </c>
      <c r="C130" s="70">
        <v>5.2</v>
      </c>
      <c r="D130" s="70">
        <v>4.5</v>
      </c>
    </row>
    <row r="131" spans="1:4" x14ac:dyDescent="0.25">
      <c r="A131" s="69">
        <v>36008</v>
      </c>
      <c r="B131" s="70">
        <v>5.8</v>
      </c>
      <c r="C131" s="70">
        <v>3.6</v>
      </c>
      <c r="D131" s="70">
        <v>4.5</v>
      </c>
    </row>
    <row r="132" spans="1:4" x14ac:dyDescent="0.25">
      <c r="A132" s="69">
        <v>36039</v>
      </c>
      <c r="B132" s="70">
        <v>5.2</v>
      </c>
      <c r="C132" s="70">
        <v>3.6</v>
      </c>
      <c r="D132" s="70">
        <v>4.5999999999999996</v>
      </c>
    </row>
    <row r="133" spans="1:4" x14ac:dyDescent="0.25">
      <c r="A133" s="69">
        <v>36069</v>
      </c>
      <c r="B133" s="70">
        <v>4.5</v>
      </c>
      <c r="C133" s="70">
        <v>3.4</v>
      </c>
      <c r="D133" s="70">
        <v>4.5</v>
      </c>
    </row>
    <row r="134" spans="1:4" x14ac:dyDescent="0.25">
      <c r="A134" s="69">
        <v>36100</v>
      </c>
      <c r="B134" s="70">
        <v>6.6</v>
      </c>
      <c r="C134" s="70">
        <v>3.4</v>
      </c>
      <c r="D134" s="70">
        <v>4.4000000000000004</v>
      </c>
    </row>
    <row r="135" spans="1:4" x14ac:dyDescent="0.25">
      <c r="A135" s="69">
        <v>36130</v>
      </c>
      <c r="B135" s="70">
        <v>8.5</v>
      </c>
      <c r="C135" s="70">
        <v>3.7</v>
      </c>
      <c r="D135" s="70">
        <v>4.4000000000000004</v>
      </c>
    </row>
    <row r="136" spans="1:4" x14ac:dyDescent="0.25">
      <c r="A136" s="69">
        <v>36161</v>
      </c>
      <c r="B136" s="70">
        <v>9.1</v>
      </c>
      <c r="C136" s="70">
        <v>4.5999999999999996</v>
      </c>
      <c r="D136" s="70">
        <v>4.3</v>
      </c>
    </row>
    <row r="137" spans="1:4" x14ac:dyDescent="0.25">
      <c r="A137" s="69">
        <v>36192</v>
      </c>
      <c r="B137" s="70">
        <v>9.8000000000000007</v>
      </c>
      <c r="C137" s="70">
        <v>4.7</v>
      </c>
      <c r="D137" s="70">
        <v>4.4000000000000004</v>
      </c>
    </row>
    <row r="138" spans="1:4" x14ac:dyDescent="0.25">
      <c r="A138" s="69">
        <v>36220</v>
      </c>
      <c r="B138" s="70">
        <v>9.1999999999999993</v>
      </c>
      <c r="C138" s="70">
        <v>4.4000000000000004</v>
      </c>
      <c r="D138" s="70">
        <v>4.2</v>
      </c>
    </row>
    <row r="139" spans="1:4" x14ac:dyDescent="0.25">
      <c r="A139" s="69">
        <v>36251</v>
      </c>
      <c r="B139" s="70">
        <v>8.5</v>
      </c>
      <c r="C139" s="70">
        <v>3.8</v>
      </c>
      <c r="D139" s="70">
        <v>4.3</v>
      </c>
    </row>
    <row r="140" spans="1:4" x14ac:dyDescent="0.25">
      <c r="A140" s="69">
        <v>36281</v>
      </c>
      <c r="B140" s="70">
        <v>7.2</v>
      </c>
      <c r="C140" s="70">
        <v>3.6</v>
      </c>
      <c r="D140" s="70">
        <v>4.2</v>
      </c>
    </row>
    <row r="141" spans="1:4" x14ac:dyDescent="0.25">
      <c r="A141" s="69">
        <v>36312</v>
      </c>
      <c r="B141" s="70">
        <v>6.7</v>
      </c>
      <c r="C141" s="70">
        <v>3.9</v>
      </c>
      <c r="D141" s="70">
        <v>4.3</v>
      </c>
    </row>
    <row r="142" spans="1:4" x14ac:dyDescent="0.25">
      <c r="A142" s="69">
        <v>36342</v>
      </c>
      <c r="B142" s="70">
        <v>4.9000000000000004</v>
      </c>
      <c r="C142" s="70">
        <v>4.2</v>
      </c>
      <c r="D142" s="70">
        <v>4.3</v>
      </c>
    </row>
    <row r="143" spans="1:4" x14ac:dyDescent="0.25">
      <c r="A143" s="69">
        <v>36373</v>
      </c>
      <c r="B143" s="70">
        <v>4.0999999999999996</v>
      </c>
      <c r="C143" s="70">
        <v>3.2</v>
      </c>
      <c r="D143" s="70">
        <v>4.2</v>
      </c>
    </row>
    <row r="144" spans="1:4" x14ac:dyDescent="0.25">
      <c r="A144" s="69">
        <v>36404</v>
      </c>
      <c r="B144" s="70">
        <v>4</v>
      </c>
      <c r="C144" s="70">
        <v>3.2</v>
      </c>
      <c r="D144" s="70">
        <v>4.2</v>
      </c>
    </row>
    <row r="145" spans="1:4" x14ac:dyDescent="0.25">
      <c r="A145" s="69">
        <v>36434</v>
      </c>
      <c r="B145" s="70">
        <v>3.5</v>
      </c>
      <c r="C145" s="70">
        <v>3.1</v>
      </c>
      <c r="D145" s="70">
        <v>4.0999999999999996</v>
      </c>
    </row>
    <row r="146" spans="1:4" x14ac:dyDescent="0.25">
      <c r="A146" s="69">
        <v>36465</v>
      </c>
      <c r="B146" s="70">
        <v>6</v>
      </c>
      <c r="C146" s="70">
        <v>3.2</v>
      </c>
      <c r="D146" s="70">
        <v>4.0999999999999996</v>
      </c>
    </row>
    <row r="147" spans="1:4" x14ac:dyDescent="0.25">
      <c r="A147" s="69">
        <v>36495</v>
      </c>
      <c r="B147" s="70">
        <v>7.1</v>
      </c>
      <c r="C147" s="70">
        <v>3.2</v>
      </c>
      <c r="D147" s="70">
        <v>4</v>
      </c>
    </row>
    <row r="148" spans="1:4" x14ac:dyDescent="0.25">
      <c r="A148" s="69">
        <v>36526</v>
      </c>
      <c r="B148" s="70">
        <v>7.8</v>
      </c>
      <c r="C148" s="70">
        <v>3.8</v>
      </c>
      <c r="D148" s="70">
        <v>4</v>
      </c>
    </row>
    <row r="149" spans="1:4" x14ac:dyDescent="0.25">
      <c r="A149" s="69">
        <v>36557</v>
      </c>
      <c r="B149" s="70">
        <v>7.6</v>
      </c>
      <c r="C149" s="70">
        <v>3.6</v>
      </c>
      <c r="D149" s="70">
        <v>4.0999999999999996</v>
      </c>
    </row>
    <row r="150" spans="1:4" x14ac:dyDescent="0.25">
      <c r="A150" s="69">
        <v>36586</v>
      </c>
      <c r="B150" s="70">
        <v>7.9</v>
      </c>
      <c r="C150" s="70">
        <v>3.8</v>
      </c>
      <c r="D150" s="70">
        <v>4</v>
      </c>
    </row>
    <row r="151" spans="1:4" x14ac:dyDescent="0.25">
      <c r="A151" s="69">
        <v>36617</v>
      </c>
      <c r="B151" s="70">
        <v>6.4</v>
      </c>
      <c r="C151" s="70">
        <v>3.1</v>
      </c>
      <c r="D151" s="70">
        <v>3.8</v>
      </c>
    </row>
    <row r="152" spans="1:4" x14ac:dyDescent="0.25">
      <c r="A152" s="69">
        <v>36647</v>
      </c>
      <c r="B152" s="70">
        <v>6.2</v>
      </c>
      <c r="C152" s="70">
        <v>3.4</v>
      </c>
      <c r="D152" s="70">
        <v>4</v>
      </c>
    </row>
    <row r="153" spans="1:4" x14ac:dyDescent="0.25">
      <c r="A153" s="69">
        <v>36678</v>
      </c>
      <c r="B153" s="70">
        <v>6.7</v>
      </c>
      <c r="C153" s="70">
        <v>3.8</v>
      </c>
      <c r="D153" s="70">
        <v>4</v>
      </c>
    </row>
    <row r="154" spans="1:4" x14ac:dyDescent="0.25">
      <c r="A154" s="69">
        <v>36708</v>
      </c>
      <c r="B154" s="70">
        <v>6.4</v>
      </c>
      <c r="C154" s="70">
        <v>4.5999999999999996</v>
      </c>
      <c r="D154" s="70">
        <v>4</v>
      </c>
    </row>
    <row r="155" spans="1:4" x14ac:dyDescent="0.25">
      <c r="A155" s="69">
        <v>36739</v>
      </c>
      <c r="B155" s="70">
        <v>5.8</v>
      </c>
      <c r="C155" s="70">
        <v>3.7</v>
      </c>
      <c r="D155" s="70">
        <v>4.0999999999999996</v>
      </c>
    </row>
    <row r="156" spans="1:4" x14ac:dyDescent="0.25">
      <c r="A156" s="69">
        <v>36770</v>
      </c>
      <c r="B156" s="70">
        <v>5.0999999999999996</v>
      </c>
      <c r="C156" s="70">
        <v>3.5</v>
      </c>
      <c r="D156" s="70">
        <v>3.9</v>
      </c>
    </row>
    <row r="157" spans="1:4" x14ac:dyDescent="0.25">
      <c r="A157" s="69">
        <v>36800</v>
      </c>
      <c r="B157" s="70">
        <v>4.5</v>
      </c>
      <c r="C157" s="70">
        <v>3.2</v>
      </c>
      <c r="D157" s="70">
        <v>3.9</v>
      </c>
    </row>
    <row r="158" spans="1:4" x14ac:dyDescent="0.25">
      <c r="A158" s="69">
        <v>36831</v>
      </c>
      <c r="B158" s="70">
        <v>6.9</v>
      </c>
      <c r="C158" s="70">
        <v>3.5</v>
      </c>
      <c r="D158" s="70">
        <v>3.9</v>
      </c>
    </row>
    <row r="159" spans="1:4" x14ac:dyDescent="0.25">
      <c r="A159" s="69">
        <v>36861</v>
      </c>
      <c r="B159" s="70">
        <v>7.8</v>
      </c>
      <c r="C159" s="70">
        <v>3.7</v>
      </c>
      <c r="D159" s="70">
        <v>3.9</v>
      </c>
    </row>
    <row r="160" spans="1:4" x14ac:dyDescent="0.25">
      <c r="A160" s="69">
        <v>36892</v>
      </c>
      <c r="B160" s="70">
        <v>9.6</v>
      </c>
      <c r="C160" s="70">
        <v>5.3</v>
      </c>
      <c r="D160" s="70">
        <v>4.2</v>
      </c>
    </row>
    <row r="161" spans="1:5" x14ac:dyDescent="0.25">
      <c r="A161" s="69">
        <v>36923</v>
      </c>
      <c r="B161" s="70">
        <v>9.9</v>
      </c>
      <c r="C161" s="70">
        <v>5.0999999999999996</v>
      </c>
      <c r="D161" s="70">
        <v>4.2</v>
      </c>
    </row>
    <row r="162" spans="1:5" x14ac:dyDescent="0.25">
      <c r="A162" s="69">
        <v>36951</v>
      </c>
      <c r="B162" s="70">
        <v>9.9</v>
      </c>
      <c r="C162" s="70">
        <v>5.3</v>
      </c>
      <c r="D162" s="70">
        <v>4.3</v>
      </c>
      <c r="E162" s="70">
        <v>25</v>
      </c>
    </row>
    <row r="163" spans="1:5" x14ac:dyDescent="0.25">
      <c r="A163" s="69">
        <v>36982</v>
      </c>
      <c r="B163" s="70">
        <v>8.9</v>
      </c>
      <c r="C163" s="70">
        <v>4.5999999999999996</v>
      </c>
      <c r="D163" s="70">
        <v>4.4000000000000004</v>
      </c>
      <c r="E163" s="70">
        <v>25</v>
      </c>
    </row>
    <row r="164" spans="1:5" x14ac:dyDescent="0.25">
      <c r="A164" s="69">
        <v>37012</v>
      </c>
      <c r="B164" s="70">
        <v>7.2</v>
      </c>
      <c r="C164" s="70">
        <v>4.7</v>
      </c>
      <c r="D164" s="70">
        <v>4.3</v>
      </c>
      <c r="E164" s="70">
        <v>25</v>
      </c>
    </row>
    <row r="165" spans="1:5" x14ac:dyDescent="0.25">
      <c r="A165" s="69">
        <v>37043</v>
      </c>
      <c r="B165" s="70">
        <v>6.9</v>
      </c>
      <c r="C165" s="70">
        <v>5.0999999999999996</v>
      </c>
      <c r="D165" s="70">
        <v>4.5</v>
      </c>
      <c r="E165" s="70">
        <v>25</v>
      </c>
    </row>
    <row r="166" spans="1:5" x14ac:dyDescent="0.25">
      <c r="A166" s="69">
        <v>37073</v>
      </c>
      <c r="B166" s="70">
        <v>5.9</v>
      </c>
      <c r="C166" s="70">
        <v>5.4</v>
      </c>
      <c r="D166" s="70">
        <v>4.5999999999999996</v>
      </c>
      <c r="E166" s="70">
        <v>25</v>
      </c>
    </row>
    <row r="167" spans="1:5" x14ac:dyDescent="0.25">
      <c r="A167" s="69">
        <v>37104</v>
      </c>
      <c r="B167" s="70">
        <v>5.8</v>
      </c>
      <c r="C167" s="70">
        <v>5.0999999999999996</v>
      </c>
      <c r="D167" s="70">
        <v>4.9000000000000004</v>
      </c>
      <c r="E167" s="70">
        <v>25</v>
      </c>
    </row>
    <row r="168" spans="1:5" x14ac:dyDescent="0.25">
      <c r="A168" s="69">
        <v>37135</v>
      </c>
      <c r="B168" s="70">
        <v>5.3</v>
      </c>
      <c r="C168" s="70">
        <v>4.9000000000000004</v>
      </c>
      <c r="D168" s="70">
        <v>5</v>
      </c>
      <c r="E168" s="70">
        <v>25</v>
      </c>
    </row>
    <row r="169" spans="1:5" x14ac:dyDescent="0.25">
      <c r="A169" s="69">
        <v>37165</v>
      </c>
      <c r="B169" s="70">
        <v>5.0999999999999996</v>
      </c>
      <c r="C169" s="70">
        <v>5.0999999999999996</v>
      </c>
      <c r="D169" s="70">
        <v>5.3</v>
      </c>
      <c r="E169" s="70">
        <v>25</v>
      </c>
    </row>
    <row r="170" spans="1:5" x14ac:dyDescent="0.25">
      <c r="A170" s="69">
        <v>37196</v>
      </c>
      <c r="B170" s="70">
        <v>8.1999999999999993</v>
      </c>
      <c r="C170" s="70">
        <v>5.7</v>
      </c>
      <c r="D170" s="70">
        <v>5.5</v>
      </c>
      <c r="E170" s="70">
        <v>25</v>
      </c>
    </row>
    <row r="171" spans="1:5" x14ac:dyDescent="0.25">
      <c r="A171" s="69">
        <v>37226</v>
      </c>
      <c r="B171" s="70">
        <v>9.5</v>
      </c>
      <c r="C171" s="70">
        <v>6</v>
      </c>
      <c r="D171" s="70">
        <v>5.7</v>
      </c>
    </row>
    <row r="172" spans="1:5" x14ac:dyDescent="0.25">
      <c r="A172" s="69">
        <v>37257</v>
      </c>
      <c r="B172" s="70">
        <v>11.1</v>
      </c>
      <c r="C172" s="70">
        <v>7.2</v>
      </c>
      <c r="D172" s="70">
        <v>5.7</v>
      </c>
    </row>
    <row r="173" spans="1:5" x14ac:dyDescent="0.25">
      <c r="A173" s="69">
        <v>37288</v>
      </c>
      <c r="B173" s="70">
        <v>10.6</v>
      </c>
      <c r="C173" s="70">
        <v>6.6</v>
      </c>
      <c r="D173" s="70">
        <v>5.7</v>
      </c>
    </row>
    <row r="174" spans="1:5" x14ac:dyDescent="0.25">
      <c r="A174" s="69">
        <v>37316</v>
      </c>
      <c r="B174" s="70">
        <v>10.5</v>
      </c>
      <c r="C174" s="70">
        <v>7</v>
      </c>
      <c r="D174" s="70">
        <v>5.7</v>
      </c>
    </row>
    <row r="175" spans="1:5" x14ac:dyDescent="0.25">
      <c r="A175" s="69">
        <v>37347</v>
      </c>
      <c r="B175" s="70">
        <v>9.6</v>
      </c>
      <c r="C175" s="70">
        <v>6.1</v>
      </c>
      <c r="D175" s="70">
        <v>5.9</v>
      </c>
    </row>
    <row r="176" spans="1:5" x14ac:dyDescent="0.25">
      <c r="A176" s="69">
        <v>37377</v>
      </c>
      <c r="B176" s="70">
        <v>8</v>
      </c>
      <c r="C176" s="70">
        <v>6.1</v>
      </c>
      <c r="D176" s="70">
        <v>5.8</v>
      </c>
    </row>
    <row r="177" spans="1:4" x14ac:dyDescent="0.25">
      <c r="A177" s="69">
        <v>37408</v>
      </c>
      <c r="B177" s="70">
        <v>8</v>
      </c>
      <c r="C177" s="70">
        <v>6.6</v>
      </c>
      <c r="D177" s="70">
        <v>5.8</v>
      </c>
    </row>
    <row r="178" spans="1:4" x14ac:dyDescent="0.25">
      <c r="A178" s="69">
        <v>37438</v>
      </c>
      <c r="B178" s="70">
        <v>6.8</v>
      </c>
      <c r="C178" s="70">
        <v>6.9</v>
      </c>
      <c r="D178" s="70">
        <v>5.8</v>
      </c>
    </row>
    <row r="179" spans="1:4" x14ac:dyDescent="0.25">
      <c r="A179" s="69">
        <v>37469</v>
      </c>
      <c r="B179" s="70">
        <v>5.9</v>
      </c>
      <c r="C179" s="70">
        <v>5.7</v>
      </c>
      <c r="D179" s="70">
        <v>5.7</v>
      </c>
    </row>
    <row r="180" spans="1:4" x14ac:dyDescent="0.25">
      <c r="A180" s="69">
        <v>37500</v>
      </c>
      <c r="B180" s="70">
        <v>5.3</v>
      </c>
      <c r="C180" s="70">
        <v>5.3</v>
      </c>
      <c r="D180" s="70">
        <v>5.7</v>
      </c>
    </row>
    <row r="181" spans="1:4" x14ac:dyDescent="0.25">
      <c r="A181" s="69">
        <v>37530</v>
      </c>
      <c r="B181" s="70">
        <v>4.8</v>
      </c>
      <c r="C181" s="70">
        <v>5.2</v>
      </c>
      <c r="D181" s="70">
        <v>5.7</v>
      </c>
    </row>
    <row r="182" spans="1:4" x14ac:dyDescent="0.25">
      <c r="A182" s="69">
        <v>37561</v>
      </c>
      <c r="B182" s="70">
        <v>6.9</v>
      </c>
      <c r="C182" s="70">
        <v>5.6</v>
      </c>
      <c r="D182" s="70">
        <v>5.9</v>
      </c>
    </row>
    <row r="183" spans="1:4" x14ac:dyDescent="0.25">
      <c r="A183" s="69">
        <v>37591</v>
      </c>
      <c r="B183" s="70">
        <v>8.4</v>
      </c>
      <c r="C183" s="70">
        <v>6.1</v>
      </c>
      <c r="D183" s="70">
        <v>6</v>
      </c>
    </row>
    <row r="184" spans="1:4" x14ac:dyDescent="0.25">
      <c r="A184" s="69">
        <v>37622</v>
      </c>
      <c r="B184" s="70">
        <v>10.7</v>
      </c>
      <c r="C184" s="70">
        <v>7.3</v>
      </c>
      <c r="D184" s="70">
        <v>5.8</v>
      </c>
    </row>
    <row r="185" spans="1:4" x14ac:dyDescent="0.25">
      <c r="A185" s="69">
        <v>37653</v>
      </c>
      <c r="B185" s="70">
        <v>10.5</v>
      </c>
      <c r="C185" s="70">
        <v>7.3</v>
      </c>
      <c r="D185" s="70">
        <v>5.9</v>
      </c>
    </row>
    <row r="186" spans="1:4" x14ac:dyDescent="0.25">
      <c r="A186" s="69">
        <v>37681</v>
      </c>
      <c r="B186" s="70">
        <v>10.5</v>
      </c>
      <c r="C186" s="70">
        <v>7.5</v>
      </c>
      <c r="D186" s="70">
        <v>5.9</v>
      </c>
    </row>
    <row r="187" spans="1:4" x14ac:dyDescent="0.25">
      <c r="A187" s="69">
        <v>37712</v>
      </c>
      <c r="B187" s="70">
        <v>9.6</v>
      </c>
      <c r="C187" s="70">
        <v>6.9</v>
      </c>
      <c r="D187" s="70">
        <v>6</v>
      </c>
    </row>
    <row r="188" spans="1:4" x14ac:dyDescent="0.25">
      <c r="A188" s="69">
        <v>37742</v>
      </c>
      <c r="B188" s="70">
        <v>9</v>
      </c>
      <c r="C188" s="70">
        <v>7.1</v>
      </c>
      <c r="D188" s="70">
        <v>6.1</v>
      </c>
    </row>
    <row r="189" spans="1:4" x14ac:dyDescent="0.25">
      <c r="A189" s="69">
        <v>37773</v>
      </c>
      <c r="B189" s="70">
        <v>9</v>
      </c>
      <c r="C189" s="70">
        <v>7.9</v>
      </c>
      <c r="D189" s="70">
        <v>6.3</v>
      </c>
    </row>
    <row r="190" spans="1:4" x14ac:dyDescent="0.25">
      <c r="A190" s="69">
        <v>37803</v>
      </c>
      <c r="B190" s="70">
        <v>8.1999999999999993</v>
      </c>
      <c r="C190" s="70">
        <v>8.1</v>
      </c>
      <c r="D190" s="70">
        <v>6.2</v>
      </c>
    </row>
    <row r="191" spans="1:4" x14ac:dyDescent="0.25">
      <c r="A191" s="69">
        <v>37834</v>
      </c>
      <c r="B191" s="70">
        <v>7.3</v>
      </c>
      <c r="C191" s="70">
        <v>7.1</v>
      </c>
      <c r="D191" s="70">
        <v>6.1</v>
      </c>
    </row>
    <row r="192" spans="1:4" x14ac:dyDescent="0.25">
      <c r="A192" s="69">
        <v>37865</v>
      </c>
      <c r="B192" s="70">
        <v>6.9</v>
      </c>
      <c r="C192" s="70">
        <v>6.8</v>
      </c>
      <c r="D192" s="70">
        <v>6.1</v>
      </c>
    </row>
    <row r="193" spans="1:4" x14ac:dyDescent="0.25">
      <c r="A193" s="69">
        <v>37895</v>
      </c>
      <c r="B193" s="70">
        <v>6.2</v>
      </c>
      <c r="C193" s="70">
        <v>6.5</v>
      </c>
      <c r="D193" s="70">
        <v>6</v>
      </c>
    </row>
    <row r="194" spans="1:4" x14ac:dyDescent="0.25">
      <c r="A194" s="69">
        <v>37926</v>
      </c>
      <c r="B194" s="70">
        <v>7.8</v>
      </c>
      <c r="C194" s="70">
        <v>6.3</v>
      </c>
      <c r="D194" s="70">
        <v>5.8</v>
      </c>
    </row>
    <row r="195" spans="1:4" x14ac:dyDescent="0.25">
      <c r="A195" s="69">
        <v>37956</v>
      </c>
      <c r="B195" s="70">
        <v>9.1999999999999993</v>
      </c>
      <c r="C195" s="70">
        <v>6.3</v>
      </c>
      <c r="D195" s="70">
        <v>5.7</v>
      </c>
    </row>
    <row r="196" spans="1:4" x14ac:dyDescent="0.25">
      <c r="A196" s="69">
        <v>37987</v>
      </c>
      <c r="B196" s="70">
        <v>10.8</v>
      </c>
      <c r="C196" s="70">
        <v>7.4</v>
      </c>
      <c r="D196" s="70">
        <v>5.7</v>
      </c>
    </row>
    <row r="197" spans="1:4" x14ac:dyDescent="0.25">
      <c r="A197" s="69">
        <v>38018</v>
      </c>
      <c r="B197" s="70">
        <v>10.9</v>
      </c>
      <c r="C197" s="70">
        <v>7.2</v>
      </c>
      <c r="D197" s="70">
        <v>5.6</v>
      </c>
    </row>
    <row r="198" spans="1:4" x14ac:dyDescent="0.25">
      <c r="A198" s="69">
        <v>38047</v>
      </c>
      <c r="B198" s="70">
        <v>11.5</v>
      </c>
      <c r="C198" s="70">
        <v>7.7</v>
      </c>
      <c r="D198" s="70">
        <v>5.8</v>
      </c>
    </row>
    <row r="199" spans="1:4" x14ac:dyDescent="0.25">
      <c r="A199" s="69">
        <v>38078</v>
      </c>
      <c r="B199" s="70">
        <v>9.3000000000000007</v>
      </c>
      <c r="C199" s="70">
        <v>6.3</v>
      </c>
      <c r="D199" s="70">
        <v>5.6</v>
      </c>
    </row>
    <row r="200" spans="1:4" x14ac:dyDescent="0.25">
      <c r="A200" s="69">
        <v>38108</v>
      </c>
      <c r="B200" s="70">
        <v>8.5</v>
      </c>
      <c r="C200" s="70">
        <v>6.7</v>
      </c>
      <c r="D200" s="70">
        <v>5.6</v>
      </c>
    </row>
    <row r="201" spans="1:4" x14ac:dyDescent="0.25">
      <c r="A201" s="69">
        <v>38139</v>
      </c>
      <c r="B201" s="70">
        <v>8.3000000000000007</v>
      </c>
      <c r="C201" s="70">
        <v>7.2</v>
      </c>
      <c r="D201" s="70">
        <v>5.6</v>
      </c>
    </row>
    <row r="202" spans="1:4" x14ac:dyDescent="0.25">
      <c r="A202" s="69">
        <v>38169</v>
      </c>
      <c r="B202" s="70">
        <v>7.7</v>
      </c>
      <c r="C202" s="70">
        <v>7.8</v>
      </c>
      <c r="D202" s="70">
        <v>5.5</v>
      </c>
    </row>
    <row r="203" spans="1:4" x14ac:dyDescent="0.25">
      <c r="A203" s="69">
        <v>38200</v>
      </c>
      <c r="B203" s="70">
        <v>6.9</v>
      </c>
      <c r="C203" s="70">
        <v>6.7</v>
      </c>
      <c r="D203" s="70">
        <v>5.4</v>
      </c>
    </row>
    <row r="204" spans="1:4" x14ac:dyDescent="0.25">
      <c r="A204" s="69">
        <v>38231</v>
      </c>
      <c r="B204" s="70">
        <v>6.4</v>
      </c>
      <c r="C204" s="70">
        <v>6.5</v>
      </c>
      <c r="D204" s="70">
        <v>5.4</v>
      </c>
    </row>
    <row r="205" spans="1:4" x14ac:dyDescent="0.25">
      <c r="A205" s="69">
        <v>38261</v>
      </c>
      <c r="B205" s="70">
        <v>6.1</v>
      </c>
      <c r="C205" s="70">
        <v>6.4</v>
      </c>
      <c r="D205" s="70">
        <v>5.5</v>
      </c>
    </row>
    <row r="206" spans="1:4" x14ac:dyDescent="0.25">
      <c r="A206" s="69">
        <v>38292</v>
      </c>
      <c r="B206" s="70">
        <v>8.1999999999999993</v>
      </c>
      <c r="C206" s="70">
        <v>6.8</v>
      </c>
      <c r="D206" s="70">
        <v>5.4</v>
      </c>
    </row>
    <row r="207" spans="1:4" x14ac:dyDescent="0.25">
      <c r="A207" s="69">
        <v>38322</v>
      </c>
      <c r="B207" s="70">
        <v>9.6999999999999993</v>
      </c>
      <c r="C207" s="70">
        <v>7</v>
      </c>
      <c r="D207" s="70">
        <v>5.4</v>
      </c>
    </row>
    <row r="208" spans="1:4" x14ac:dyDescent="0.25">
      <c r="A208" s="69">
        <v>38353</v>
      </c>
      <c r="B208" s="70">
        <v>10.9</v>
      </c>
      <c r="C208" s="70">
        <v>7.6</v>
      </c>
      <c r="D208" s="70">
        <v>5.3</v>
      </c>
    </row>
    <row r="209" spans="1:4" x14ac:dyDescent="0.25">
      <c r="A209" s="69">
        <v>38384</v>
      </c>
      <c r="B209" s="70">
        <v>11.3</v>
      </c>
      <c r="C209" s="70">
        <v>7.7</v>
      </c>
      <c r="D209" s="70">
        <v>5.4</v>
      </c>
    </row>
    <row r="210" spans="1:4" x14ac:dyDescent="0.25">
      <c r="A210" s="69">
        <v>38412</v>
      </c>
      <c r="B210" s="70">
        <v>10.8</v>
      </c>
      <c r="C210" s="70">
        <v>7.5</v>
      </c>
      <c r="D210" s="70">
        <v>5.2</v>
      </c>
    </row>
    <row r="211" spans="1:4" x14ac:dyDescent="0.25">
      <c r="A211" s="69">
        <v>38443</v>
      </c>
      <c r="B211" s="70">
        <v>9.8000000000000007</v>
      </c>
      <c r="C211" s="70">
        <v>6.7</v>
      </c>
      <c r="D211" s="70">
        <v>5.2</v>
      </c>
    </row>
    <row r="212" spans="1:4" x14ac:dyDescent="0.25">
      <c r="A212" s="69">
        <v>38473</v>
      </c>
      <c r="B212" s="70">
        <v>8.6999999999999993</v>
      </c>
      <c r="C212" s="70">
        <v>6.7</v>
      </c>
      <c r="D212" s="70">
        <v>5.0999999999999996</v>
      </c>
    </row>
    <row r="213" spans="1:4" x14ac:dyDescent="0.25">
      <c r="A213" s="69">
        <v>38504</v>
      </c>
      <c r="B213" s="70">
        <v>8</v>
      </c>
      <c r="C213" s="70">
        <v>6.9</v>
      </c>
      <c r="D213" s="70">
        <v>5</v>
      </c>
    </row>
    <row r="214" spans="1:4" x14ac:dyDescent="0.25">
      <c r="A214" s="69">
        <v>38534</v>
      </c>
      <c r="B214" s="70">
        <v>7.6</v>
      </c>
      <c r="C214" s="70">
        <v>7.3</v>
      </c>
      <c r="D214" s="70">
        <v>5</v>
      </c>
    </row>
    <row r="215" spans="1:4" x14ac:dyDescent="0.25">
      <c r="A215" s="69">
        <v>38565</v>
      </c>
      <c r="B215" s="70">
        <v>6.5</v>
      </c>
      <c r="C215" s="70">
        <v>6.3</v>
      </c>
      <c r="D215" s="70">
        <v>4.9000000000000004</v>
      </c>
    </row>
    <row r="216" spans="1:4" x14ac:dyDescent="0.25">
      <c r="A216" s="69">
        <v>38596</v>
      </c>
      <c r="B216" s="70">
        <v>6.5</v>
      </c>
      <c r="C216" s="70">
        <v>6.1</v>
      </c>
      <c r="D216" s="70">
        <v>5</v>
      </c>
    </row>
    <row r="217" spans="1:4" x14ac:dyDescent="0.25">
      <c r="A217" s="69">
        <v>38626</v>
      </c>
      <c r="B217" s="70">
        <v>5.9</v>
      </c>
      <c r="C217" s="70">
        <v>5.7</v>
      </c>
      <c r="D217" s="70">
        <v>5</v>
      </c>
    </row>
    <row r="218" spans="1:4" x14ac:dyDescent="0.25">
      <c r="A218" s="69">
        <v>38657</v>
      </c>
      <c r="B218" s="70">
        <v>7.8</v>
      </c>
      <c r="C218" s="70">
        <v>6.3</v>
      </c>
      <c r="D218" s="70">
        <v>5</v>
      </c>
    </row>
    <row r="219" spans="1:4" x14ac:dyDescent="0.25">
      <c r="A219" s="69">
        <v>38687</v>
      </c>
      <c r="B219" s="70">
        <v>9.4</v>
      </c>
      <c r="C219" s="70">
        <v>6.5</v>
      </c>
      <c r="D219" s="70">
        <v>4.9000000000000004</v>
      </c>
    </row>
    <row r="220" spans="1:4" x14ac:dyDescent="0.25">
      <c r="A220" s="69">
        <v>38718</v>
      </c>
      <c r="B220" s="70">
        <v>10.6</v>
      </c>
      <c r="C220" s="70">
        <v>7.2</v>
      </c>
      <c r="D220" s="70">
        <v>4.7</v>
      </c>
    </row>
    <row r="221" spans="1:4" x14ac:dyDescent="0.25">
      <c r="A221" s="69">
        <v>38749</v>
      </c>
      <c r="B221" s="70">
        <v>11.1</v>
      </c>
      <c r="C221" s="70">
        <v>7.5</v>
      </c>
      <c r="D221" s="70">
        <v>4.8</v>
      </c>
    </row>
    <row r="222" spans="1:4" x14ac:dyDescent="0.25">
      <c r="A222" s="69">
        <v>38777</v>
      </c>
      <c r="B222" s="70">
        <v>10.7</v>
      </c>
      <c r="C222" s="70">
        <v>7.4</v>
      </c>
      <c r="D222" s="70">
        <v>4.7</v>
      </c>
    </row>
    <row r="223" spans="1:4" x14ac:dyDescent="0.25">
      <c r="A223" s="69">
        <v>38808</v>
      </c>
      <c r="B223" s="70">
        <v>10.3</v>
      </c>
      <c r="C223" s="70">
        <v>6.9</v>
      </c>
      <c r="D223" s="70">
        <v>4.7</v>
      </c>
    </row>
    <row r="224" spans="1:4" x14ac:dyDescent="0.25">
      <c r="A224" s="69">
        <v>38838</v>
      </c>
      <c r="B224" s="70">
        <v>8.6</v>
      </c>
      <c r="C224" s="70">
        <v>6.7</v>
      </c>
      <c r="D224" s="70">
        <v>4.5999999999999996</v>
      </c>
    </row>
    <row r="225" spans="1:4" x14ac:dyDescent="0.25">
      <c r="A225" s="69">
        <v>38869</v>
      </c>
      <c r="B225" s="70">
        <v>8.1</v>
      </c>
      <c r="C225" s="70">
        <v>7.1</v>
      </c>
      <c r="D225" s="70">
        <v>4.5999999999999996</v>
      </c>
    </row>
    <row r="226" spans="1:4" x14ac:dyDescent="0.25">
      <c r="A226" s="69">
        <v>38899</v>
      </c>
      <c r="B226" s="70">
        <v>7.9</v>
      </c>
      <c r="C226" s="70">
        <v>8</v>
      </c>
      <c r="D226" s="70">
        <v>4.7</v>
      </c>
    </row>
    <row r="227" spans="1:4" x14ac:dyDescent="0.25">
      <c r="A227" s="69">
        <v>38930</v>
      </c>
      <c r="B227" s="70">
        <v>7.6</v>
      </c>
      <c r="C227" s="70">
        <v>7.1</v>
      </c>
      <c r="D227" s="70">
        <v>4.7</v>
      </c>
    </row>
    <row r="228" spans="1:4" x14ac:dyDescent="0.25">
      <c r="A228" s="69">
        <v>38961</v>
      </c>
      <c r="B228" s="70">
        <v>7</v>
      </c>
      <c r="C228" s="70">
        <v>6.8</v>
      </c>
      <c r="D228" s="70">
        <v>4.5</v>
      </c>
    </row>
    <row r="229" spans="1:4" x14ac:dyDescent="0.25">
      <c r="A229" s="69">
        <v>38991</v>
      </c>
      <c r="B229" s="70">
        <v>6.2</v>
      </c>
      <c r="C229" s="70">
        <v>6.3</v>
      </c>
      <c r="D229" s="70">
        <v>4.4000000000000004</v>
      </c>
    </row>
    <row r="230" spans="1:4" x14ac:dyDescent="0.25">
      <c r="A230" s="69">
        <v>39022</v>
      </c>
      <c r="B230" s="70">
        <v>8.3000000000000007</v>
      </c>
      <c r="C230" s="70">
        <v>6.5</v>
      </c>
      <c r="D230" s="70">
        <v>4.5</v>
      </c>
    </row>
    <row r="231" spans="1:4" x14ac:dyDescent="0.25">
      <c r="A231" s="69">
        <v>39052</v>
      </c>
      <c r="B231" s="70">
        <v>9.6</v>
      </c>
      <c r="C231" s="70">
        <v>6.7</v>
      </c>
      <c r="D231" s="70">
        <v>4.4000000000000004</v>
      </c>
    </row>
    <row r="232" spans="1:4" x14ac:dyDescent="0.25">
      <c r="A232" s="69">
        <v>39083</v>
      </c>
      <c r="B232" s="70">
        <v>11.1</v>
      </c>
      <c r="C232" s="70">
        <v>7.7</v>
      </c>
      <c r="D232" s="70">
        <v>4.5999999999999996</v>
      </c>
    </row>
    <row r="233" spans="1:4" x14ac:dyDescent="0.25">
      <c r="A233" s="69">
        <v>39114</v>
      </c>
      <c r="B233" s="70">
        <v>11</v>
      </c>
      <c r="C233" s="70">
        <v>7.3</v>
      </c>
      <c r="D233" s="70">
        <v>4.5</v>
      </c>
    </row>
    <row r="234" spans="1:4" x14ac:dyDescent="0.25">
      <c r="A234" s="69">
        <v>39142</v>
      </c>
      <c r="B234" s="70">
        <v>10.6</v>
      </c>
      <c r="C234" s="70">
        <v>7.2</v>
      </c>
      <c r="D234" s="70">
        <v>4.4000000000000004</v>
      </c>
    </row>
    <row r="235" spans="1:4" x14ac:dyDescent="0.25">
      <c r="A235" s="69">
        <v>39173</v>
      </c>
      <c r="B235" s="70">
        <v>10</v>
      </c>
      <c r="C235" s="70">
        <v>6.8</v>
      </c>
      <c r="D235" s="70">
        <v>4.5</v>
      </c>
    </row>
    <row r="236" spans="1:4" x14ac:dyDescent="0.25">
      <c r="A236" s="69">
        <v>39203</v>
      </c>
      <c r="B236" s="70">
        <v>8.8000000000000007</v>
      </c>
      <c r="C236" s="70">
        <v>6.7</v>
      </c>
      <c r="D236" s="70">
        <v>4.4000000000000004</v>
      </c>
    </row>
    <row r="237" spans="1:4" x14ac:dyDescent="0.25">
      <c r="A237" s="69">
        <v>39234</v>
      </c>
      <c r="B237" s="70">
        <v>8.4</v>
      </c>
      <c r="C237" s="70">
        <v>7.2</v>
      </c>
      <c r="D237" s="70">
        <v>4.5999999999999996</v>
      </c>
    </row>
    <row r="238" spans="1:4" x14ac:dyDescent="0.25">
      <c r="A238" s="69">
        <v>39264</v>
      </c>
      <c r="B238" s="70">
        <v>8</v>
      </c>
      <c r="C238" s="70">
        <v>7.9</v>
      </c>
      <c r="D238" s="70">
        <v>4.7</v>
      </c>
    </row>
    <row r="239" spans="1:4" x14ac:dyDescent="0.25">
      <c r="A239" s="69">
        <v>39295</v>
      </c>
      <c r="B239" s="70">
        <v>7.4</v>
      </c>
      <c r="C239" s="70">
        <v>7</v>
      </c>
      <c r="D239" s="70">
        <v>4.5999999999999996</v>
      </c>
    </row>
    <row r="240" spans="1:4" x14ac:dyDescent="0.25">
      <c r="A240" s="69">
        <v>39326</v>
      </c>
      <c r="B240" s="70">
        <v>7.5</v>
      </c>
      <c r="C240" s="70">
        <v>6.9</v>
      </c>
      <c r="D240" s="70">
        <v>4.7</v>
      </c>
    </row>
    <row r="241" spans="1:5" x14ac:dyDescent="0.25">
      <c r="A241" s="69">
        <v>39356</v>
      </c>
      <c r="B241" s="70">
        <v>6.6</v>
      </c>
      <c r="C241" s="70">
        <v>6.8</v>
      </c>
      <c r="D241" s="70">
        <v>4.7</v>
      </c>
    </row>
    <row r="242" spans="1:5" x14ac:dyDescent="0.25">
      <c r="A242" s="69">
        <v>39387</v>
      </c>
      <c r="B242" s="70">
        <v>8</v>
      </c>
      <c r="C242" s="70">
        <v>6.6</v>
      </c>
      <c r="D242" s="70">
        <v>4.7</v>
      </c>
    </row>
    <row r="243" spans="1:5" x14ac:dyDescent="0.25">
      <c r="A243" s="69">
        <v>39417</v>
      </c>
      <c r="B243" s="70">
        <v>9.6999999999999993</v>
      </c>
      <c r="C243" s="70">
        <v>7.1</v>
      </c>
      <c r="D243" s="70">
        <v>5</v>
      </c>
      <c r="E243" s="70">
        <v>25</v>
      </c>
    </row>
    <row r="244" spans="1:5" x14ac:dyDescent="0.25">
      <c r="A244" s="69">
        <v>39448</v>
      </c>
      <c r="B244" s="70">
        <v>10.8</v>
      </c>
      <c r="C244" s="70">
        <v>7.7</v>
      </c>
      <c r="D244" s="70">
        <v>5</v>
      </c>
      <c r="E244" s="70">
        <v>25</v>
      </c>
    </row>
    <row r="245" spans="1:5" x14ac:dyDescent="0.25">
      <c r="A245" s="69">
        <v>39479</v>
      </c>
      <c r="B245" s="70">
        <v>10.9</v>
      </c>
      <c r="C245" s="70">
        <v>7.6</v>
      </c>
      <c r="D245" s="70">
        <v>4.9000000000000004</v>
      </c>
      <c r="E245" s="70">
        <v>25</v>
      </c>
    </row>
    <row r="246" spans="1:5" x14ac:dyDescent="0.25">
      <c r="A246" s="69">
        <v>39508</v>
      </c>
      <c r="B246" s="70">
        <v>10.6</v>
      </c>
      <c r="C246" s="70">
        <v>7.7</v>
      </c>
      <c r="D246" s="70">
        <v>5.0999999999999996</v>
      </c>
      <c r="E246" s="70">
        <v>25</v>
      </c>
    </row>
    <row r="247" spans="1:5" x14ac:dyDescent="0.25">
      <c r="A247" s="69">
        <v>39539</v>
      </c>
      <c r="B247" s="70">
        <v>9.4</v>
      </c>
      <c r="C247" s="70">
        <v>6.9</v>
      </c>
      <c r="D247" s="70">
        <v>5</v>
      </c>
      <c r="E247" s="70">
        <v>25</v>
      </c>
    </row>
    <row r="248" spans="1:5" x14ac:dyDescent="0.25">
      <c r="A248" s="69">
        <v>39569</v>
      </c>
      <c r="B248" s="70">
        <v>9.3000000000000007</v>
      </c>
      <c r="C248" s="70">
        <v>7.9</v>
      </c>
      <c r="D248" s="70">
        <v>5.4</v>
      </c>
      <c r="E248" s="70">
        <v>25</v>
      </c>
    </row>
    <row r="249" spans="1:5" x14ac:dyDescent="0.25">
      <c r="A249" s="69">
        <v>39600</v>
      </c>
      <c r="B249" s="70">
        <v>9.4</v>
      </c>
      <c r="C249" s="70">
        <v>8.1</v>
      </c>
      <c r="D249" s="70">
        <v>5.6</v>
      </c>
      <c r="E249" s="70">
        <v>25</v>
      </c>
    </row>
    <row r="250" spans="1:5" x14ac:dyDescent="0.25">
      <c r="A250" s="69">
        <v>39630</v>
      </c>
      <c r="B250" s="70">
        <v>8.9</v>
      </c>
      <c r="C250" s="70">
        <v>8.8000000000000007</v>
      </c>
      <c r="D250" s="70">
        <v>5.8</v>
      </c>
      <c r="E250" s="70">
        <v>25</v>
      </c>
    </row>
    <row r="251" spans="1:5" x14ac:dyDescent="0.25">
      <c r="A251" s="69">
        <v>39661</v>
      </c>
      <c r="B251" s="70">
        <v>8.5</v>
      </c>
      <c r="C251" s="70">
        <v>8.3000000000000007</v>
      </c>
      <c r="D251" s="70">
        <v>6.1</v>
      </c>
      <c r="E251" s="70">
        <v>25</v>
      </c>
    </row>
    <row r="252" spans="1:5" x14ac:dyDescent="0.25">
      <c r="A252" s="69">
        <v>39692</v>
      </c>
      <c r="B252" s="70">
        <v>8</v>
      </c>
      <c r="C252" s="70">
        <v>8.1999999999999993</v>
      </c>
      <c r="D252" s="70">
        <v>6.1</v>
      </c>
      <c r="E252" s="70">
        <v>25</v>
      </c>
    </row>
    <row r="253" spans="1:5" x14ac:dyDescent="0.25">
      <c r="A253" s="69">
        <v>39722</v>
      </c>
      <c r="B253" s="70">
        <v>8.1</v>
      </c>
      <c r="C253" s="70">
        <v>8.4</v>
      </c>
      <c r="D253" s="70">
        <v>6.5</v>
      </c>
      <c r="E253" s="70">
        <v>25</v>
      </c>
    </row>
    <row r="254" spans="1:5" x14ac:dyDescent="0.25">
      <c r="A254" s="69">
        <v>39753</v>
      </c>
      <c r="B254" s="70">
        <v>10</v>
      </c>
      <c r="C254" s="70">
        <v>8.8000000000000007</v>
      </c>
      <c r="D254" s="70">
        <v>6.8</v>
      </c>
      <c r="E254" s="70">
        <v>25</v>
      </c>
    </row>
    <row r="255" spans="1:5" x14ac:dyDescent="0.25">
      <c r="A255" s="69">
        <v>39783</v>
      </c>
      <c r="B255" s="70">
        <v>11.7</v>
      </c>
      <c r="C255" s="70">
        <v>9.8000000000000007</v>
      </c>
      <c r="D255" s="70">
        <v>7.3</v>
      </c>
      <c r="E255" s="70">
        <v>25</v>
      </c>
    </row>
    <row r="256" spans="1:5" x14ac:dyDescent="0.25">
      <c r="A256" s="69">
        <v>39814</v>
      </c>
      <c r="B256" s="70">
        <v>12.6</v>
      </c>
      <c r="C256" s="70">
        <v>11.7</v>
      </c>
      <c r="D256" s="70">
        <v>7.8</v>
      </c>
      <c r="E256" s="70">
        <v>25</v>
      </c>
    </row>
    <row r="257" spans="1:5" x14ac:dyDescent="0.25">
      <c r="A257" s="69">
        <v>39845</v>
      </c>
      <c r="B257" s="70">
        <v>13.5</v>
      </c>
      <c r="C257" s="70">
        <v>12.3</v>
      </c>
      <c r="D257" s="70">
        <v>8.3000000000000007</v>
      </c>
      <c r="E257" s="70">
        <v>25</v>
      </c>
    </row>
    <row r="258" spans="1:5" x14ac:dyDescent="0.25">
      <c r="A258" s="69">
        <v>39873</v>
      </c>
      <c r="B258" s="70">
        <v>13.7</v>
      </c>
      <c r="C258" s="70">
        <v>13</v>
      </c>
      <c r="D258" s="70">
        <v>8.6999999999999993</v>
      </c>
      <c r="E258" s="70">
        <v>25</v>
      </c>
    </row>
    <row r="259" spans="1:5" x14ac:dyDescent="0.25">
      <c r="A259" s="69">
        <v>39904</v>
      </c>
      <c r="B259" s="70">
        <v>13.1</v>
      </c>
      <c r="C259" s="70">
        <v>12.6</v>
      </c>
      <c r="D259" s="70">
        <v>9</v>
      </c>
      <c r="E259" s="70">
        <v>25</v>
      </c>
    </row>
    <row r="260" spans="1:5" x14ac:dyDescent="0.25">
      <c r="A260" s="69">
        <v>39934</v>
      </c>
      <c r="B260" s="70">
        <v>12.2</v>
      </c>
      <c r="C260" s="70">
        <v>13.6</v>
      </c>
      <c r="D260" s="70">
        <v>9.4</v>
      </c>
      <c r="E260" s="70">
        <v>25</v>
      </c>
    </row>
    <row r="261" spans="1:5" x14ac:dyDescent="0.25">
      <c r="A261" s="69">
        <v>39965</v>
      </c>
      <c r="B261" s="70">
        <v>12.6</v>
      </c>
      <c r="C261" s="70">
        <v>14.6</v>
      </c>
      <c r="D261" s="70">
        <v>9.5</v>
      </c>
      <c r="E261" s="70">
        <v>25</v>
      </c>
    </row>
    <row r="262" spans="1:5" x14ac:dyDescent="0.25">
      <c r="A262" s="69">
        <v>39995</v>
      </c>
      <c r="B262" s="70">
        <v>11.9</v>
      </c>
      <c r="C262" s="70">
        <v>14.6</v>
      </c>
      <c r="D262" s="70">
        <v>9.5</v>
      </c>
    </row>
    <row r="263" spans="1:5" x14ac:dyDescent="0.25">
      <c r="A263" s="69">
        <v>40026</v>
      </c>
      <c r="B263" s="70">
        <v>11.3</v>
      </c>
      <c r="C263" s="70">
        <v>13.6</v>
      </c>
      <c r="D263" s="70">
        <v>9.6</v>
      </c>
    </row>
    <row r="264" spans="1:5" x14ac:dyDescent="0.25">
      <c r="A264" s="69">
        <v>40057</v>
      </c>
      <c r="B264" s="70">
        <v>11.1</v>
      </c>
      <c r="C264" s="70">
        <v>13.3</v>
      </c>
      <c r="D264" s="70">
        <v>9.8000000000000007</v>
      </c>
    </row>
    <row r="265" spans="1:5" x14ac:dyDescent="0.25">
      <c r="A265" s="69">
        <v>40087</v>
      </c>
      <c r="B265" s="70">
        <v>10.9</v>
      </c>
      <c r="C265" s="70">
        <v>12.9</v>
      </c>
      <c r="D265" s="70">
        <v>10</v>
      </c>
    </row>
    <row r="266" spans="1:5" x14ac:dyDescent="0.25">
      <c r="A266" s="69">
        <v>40118</v>
      </c>
      <c r="B266" s="70">
        <v>12.2</v>
      </c>
      <c r="C266" s="70">
        <v>12.7</v>
      </c>
      <c r="D266" s="70">
        <v>9.9</v>
      </c>
    </row>
    <row r="267" spans="1:5" x14ac:dyDescent="0.25">
      <c r="A267" s="69">
        <v>40148</v>
      </c>
      <c r="B267" s="70">
        <v>13.6</v>
      </c>
      <c r="C267" s="70">
        <v>12.8</v>
      </c>
      <c r="D267" s="70">
        <v>9.9</v>
      </c>
    </row>
    <row r="268" spans="1:5" x14ac:dyDescent="0.25">
      <c r="A268" s="69">
        <v>40179</v>
      </c>
      <c r="B268" s="70">
        <v>13.7</v>
      </c>
      <c r="C268" s="70">
        <v>13.8</v>
      </c>
      <c r="D268" s="70">
        <v>9.8000000000000007</v>
      </c>
    </row>
    <row r="269" spans="1:5" x14ac:dyDescent="0.25">
      <c r="A269" s="69">
        <v>40210</v>
      </c>
      <c r="B269" s="70">
        <v>13.9</v>
      </c>
      <c r="C269" s="70">
        <v>13.6</v>
      </c>
      <c r="D269" s="70">
        <v>9.8000000000000007</v>
      </c>
    </row>
    <row r="270" spans="1:5" x14ac:dyDescent="0.25">
      <c r="A270" s="69">
        <v>40238</v>
      </c>
      <c r="B270" s="70">
        <v>13.5</v>
      </c>
      <c r="C270" s="70">
        <v>13.6</v>
      </c>
      <c r="D270" s="70">
        <v>9.9</v>
      </c>
    </row>
    <row r="271" spans="1:5" x14ac:dyDescent="0.25">
      <c r="A271" s="69">
        <v>40269</v>
      </c>
      <c r="B271" s="70">
        <v>12.2</v>
      </c>
      <c r="C271" s="70">
        <v>12.5</v>
      </c>
      <c r="D271" s="70">
        <v>9.9</v>
      </c>
    </row>
    <row r="272" spans="1:5" x14ac:dyDescent="0.25">
      <c r="A272" s="69">
        <v>40299</v>
      </c>
      <c r="B272" s="70">
        <v>11.3</v>
      </c>
      <c r="C272" s="70">
        <v>12.2</v>
      </c>
      <c r="D272" s="70">
        <v>9.6</v>
      </c>
    </row>
    <row r="273" spans="1:4" x14ac:dyDescent="0.25">
      <c r="A273" s="69">
        <v>40330</v>
      </c>
      <c r="B273" s="70">
        <v>11.2</v>
      </c>
      <c r="C273" s="70">
        <v>12.5</v>
      </c>
      <c r="D273" s="70">
        <v>9.4</v>
      </c>
    </row>
    <row r="274" spans="1:4" x14ac:dyDescent="0.25">
      <c r="A274" s="69">
        <v>40360</v>
      </c>
      <c r="B274" s="70">
        <v>11.5</v>
      </c>
      <c r="C274" s="70">
        <v>13.2</v>
      </c>
      <c r="D274" s="70">
        <v>9.4</v>
      </c>
    </row>
    <row r="275" spans="1:4" x14ac:dyDescent="0.25">
      <c r="A275" s="69">
        <v>40391</v>
      </c>
      <c r="B275" s="70">
        <v>10.5</v>
      </c>
      <c r="C275" s="70">
        <v>12.1</v>
      </c>
      <c r="D275" s="70">
        <v>9.5</v>
      </c>
    </row>
    <row r="276" spans="1:4" x14ac:dyDescent="0.25">
      <c r="A276" s="69">
        <v>40422</v>
      </c>
      <c r="B276" s="70">
        <v>9.9</v>
      </c>
      <c r="C276" s="70">
        <v>11.4</v>
      </c>
      <c r="D276" s="70">
        <v>9.5</v>
      </c>
    </row>
    <row r="277" spans="1:4" x14ac:dyDescent="0.25">
      <c r="A277" s="69">
        <v>40452</v>
      </c>
      <c r="B277" s="70">
        <v>9.4</v>
      </c>
      <c r="C277" s="70">
        <v>10.8</v>
      </c>
      <c r="D277" s="70">
        <v>9.4</v>
      </c>
    </row>
    <row r="278" spans="1:4" x14ac:dyDescent="0.25">
      <c r="A278" s="69">
        <v>40483</v>
      </c>
      <c r="B278" s="70">
        <v>10.5</v>
      </c>
      <c r="C278" s="70">
        <v>10.6</v>
      </c>
      <c r="D278" s="70">
        <v>9.8000000000000007</v>
      </c>
    </row>
    <row r="279" spans="1:4" x14ac:dyDescent="0.25">
      <c r="A279" s="69">
        <v>40513</v>
      </c>
      <c r="B279" s="70">
        <v>11.3</v>
      </c>
      <c r="C279" s="70">
        <v>10.3</v>
      </c>
      <c r="D279" s="70">
        <v>9.3000000000000007</v>
      </c>
    </row>
    <row r="280" spans="1:4" x14ac:dyDescent="0.25">
      <c r="A280" s="69">
        <v>40544</v>
      </c>
      <c r="B280" s="70">
        <v>12.3</v>
      </c>
      <c r="C280" s="70">
        <v>11</v>
      </c>
      <c r="D280" s="70">
        <v>9.1</v>
      </c>
    </row>
    <row r="281" spans="1:4" x14ac:dyDescent="0.25">
      <c r="A281" s="69">
        <v>40575</v>
      </c>
      <c r="B281" s="70">
        <v>12.2</v>
      </c>
      <c r="C281" s="70">
        <v>10.8</v>
      </c>
      <c r="D281" s="70">
        <v>9</v>
      </c>
    </row>
    <row r="282" spans="1:4" x14ac:dyDescent="0.25">
      <c r="A282" s="69">
        <v>40603</v>
      </c>
      <c r="B282" s="70">
        <v>11.7</v>
      </c>
      <c r="C282" s="70">
        <v>10.4</v>
      </c>
      <c r="D282" s="70">
        <v>9</v>
      </c>
    </row>
    <row r="283" spans="1:4" x14ac:dyDescent="0.25">
      <c r="A283" s="69">
        <v>40634</v>
      </c>
      <c r="B283" s="70">
        <v>10.7</v>
      </c>
      <c r="C283" s="70">
        <v>9.6999999999999993</v>
      </c>
      <c r="D283" s="70">
        <v>9.1</v>
      </c>
    </row>
    <row r="284" spans="1:4" x14ac:dyDescent="0.25">
      <c r="A284" s="69">
        <v>40664</v>
      </c>
      <c r="B284" s="70">
        <v>10.199999999999999</v>
      </c>
      <c r="C284" s="70">
        <v>9.9</v>
      </c>
      <c r="D284" s="70">
        <v>9</v>
      </c>
    </row>
    <row r="285" spans="1:4" x14ac:dyDescent="0.25">
      <c r="A285" s="69">
        <v>40695</v>
      </c>
      <c r="B285" s="70">
        <v>10.6</v>
      </c>
      <c r="C285" s="70">
        <v>10.5</v>
      </c>
      <c r="D285" s="70">
        <v>9.1</v>
      </c>
    </row>
    <row r="286" spans="1:4" x14ac:dyDescent="0.25">
      <c r="A286" s="69">
        <v>40725</v>
      </c>
      <c r="B286" s="70">
        <v>10.6</v>
      </c>
      <c r="C286" s="70">
        <v>11.2</v>
      </c>
      <c r="D286" s="70">
        <v>9</v>
      </c>
    </row>
    <row r="287" spans="1:4" x14ac:dyDescent="0.25">
      <c r="A287" s="69">
        <v>40756</v>
      </c>
      <c r="B287" s="70">
        <v>9.6999999999999993</v>
      </c>
      <c r="C287" s="70">
        <v>10.199999999999999</v>
      </c>
      <c r="D287" s="70">
        <v>9</v>
      </c>
    </row>
    <row r="288" spans="1:4" x14ac:dyDescent="0.25">
      <c r="A288" s="69">
        <v>40787</v>
      </c>
      <c r="B288" s="70">
        <v>9.1</v>
      </c>
      <c r="C288" s="70">
        <v>9.6999999999999993</v>
      </c>
      <c r="D288" s="70">
        <v>9</v>
      </c>
    </row>
    <row r="289" spans="1:4" x14ac:dyDescent="0.25">
      <c r="A289" s="69">
        <v>40817</v>
      </c>
      <c r="B289" s="70">
        <v>8.5</v>
      </c>
      <c r="C289" s="70">
        <v>9.1</v>
      </c>
      <c r="D289" s="70">
        <v>8.8000000000000007</v>
      </c>
    </row>
    <row r="290" spans="1:4" x14ac:dyDescent="0.25">
      <c r="A290" s="69">
        <v>40848</v>
      </c>
      <c r="B290" s="70">
        <v>9.4</v>
      </c>
      <c r="C290" s="70">
        <v>8.6</v>
      </c>
      <c r="D290" s="70">
        <v>8.6</v>
      </c>
    </row>
    <row r="291" spans="1:4" x14ac:dyDescent="0.25">
      <c r="A291" s="69">
        <v>40878</v>
      </c>
      <c r="B291" s="70">
        <v>10.3</v>
      </c>
      <c r="C291" s="70">
        <v>9</v>
      </c>
      <c r="D291" s="70">
        <v>8.5</v>
      </c>
    </row>
    <row r="292" spans="1:4" x14ac:dyDescent="0.25">
      <c r="A292" s="69">
        <v>40909</v>
      </c>
      <c r="B292" s="70">
        <v>11.7</v>
      </c>
      <c r="C292" s="70">
        <v>9.6999999999999993</v>
      </c>
      <c r="D292" s="70">
        <v>8.3000000000000007</v>
      </c>
    </row>
    <row r="293" spans="1:4" x14ac:dyDescent="0.25">
      <c r="A293" s="69">
        <v>40940</v>
      </c>
      <c r="B293" s="70">
        <v>11.9</v>
      </c>
      <c r="C293" s="70">
        <v>9.6</v>
      </c>
      <c r="D293" s="70">
        <v>8.3000000000000007</v>
      </c>
    </row>
    <row r="294" spans="1:4" x14ac:dyDescent="0.25">
      <c r="A294" s="69">
        <v>40969</v>
      </c>
      <c r="B294" s="70">
        <v>11.3</v>
      </c>
      <c r="C294" s="70">
        <v>9.4</v>
      </c>
      <c r="D294" s="70">
        <v>8.1999999999999993</v>
      </c>
    </row>
    <row r="295" spans="1:4" x14ac:dyDescent="0.25">
      <c r="A295" s="69">
        <v>41000</v>
      </c>
      <c r="B295" s="70">
        <v>9.8000000000000007</v>
      </c>
      <c r="C295" s="70">
        <v>8.5</v>
      </c>
      <c r="D295" s="70">
        <v>8.1999999999999993</v>
      </c>
    </row>
    <row r="296" spans="1:4" x14ac:dyDescent="0.25">
      <c r="A296" s="69">
        <v>41030</v>
      </c>
      <c r="B296" s="70">
        <v>9.6999999999999993</v>
      </c>
      <c r="C296" s="70">
        <v>8.9</v>
      </c>
      <c r="D296" s="70">
        <v>8.1999999999999993</v>
      </c>
    </row>
    <row r="297" spans="1:4" x14ac:dyDescent="0.25">
      <c r="A297" s="69">
        <v>41061</v>
      </c>
      <c r="B297" s="70">
        <v>10.1</v>
      </c>
      <c r="C297" s="70">
        <v>9.4</v>
      </c>
      <c r="D297" s="70">
        <v>8.1999999999999993</v>
      </c>
    </row>
    <row r="298" spans="1:4" x14ac:dyDescent="0.25">
      <c r="A298" s="69">
        <v>41091</v>
      </c>
      <c r="B298" s="70">
        <v>10.3</v>
      </c>
      <c r="C298" s="70">
        <v>10.199999999999999</v>
      </c>
      <c r="D298" s="70">
        <v>8.1999999999999993</v>
      </c>
    </row>
    <row r="299" spans="1:4" x14ac:dyDescent="0.25">
      <c r="A299" s="69">
        <v>41122</v>
      </c>
      <c r="B299" s="70">
        <v>9.1</v>
      </c>
      <c r="C299" s="70">
        <v>9.1999999999999993</v>
      </c>
      <c r="D299" s="70">
        <v>8.1</v>
      </c>
    </row>
    <row r="300" spans="1:4" x14ac:dyDescent="0.25">
      <c r="A300" s="69">
        <v>41153</v>
      </c>
      <c r="B300" s="70">
        <v>8.1999999999999993</v>
      </c>
      <c r="C300" s="70">
        <v>8.4</v>
      </c>
      <c r="D300" s="70">
        <v>7.8</v>
      </c>
    </row>
    <row r="301" spans="1:4" x14ac:dyDescent="0.25">
      <c r="A301" s="69">
        <v>41183</v>
      </c>
      <c r="B301" s="70">
        <v>7.9</v>
      </c>
      <c r="C301" s="70">
        <v>8.3000000000000007</v>
      </c>
      <c r="D301" s="70">
        <v>7.8</v>
      </c>
    </row>
    <row r="302" spans="1:4" x14ac:dyDescent="0.25">
      <c r="A302" s="69">
        <v>41214</v>
      </c>
      <c r="B302" s="70">
        <v>8.9</v>
      </c>
      <c r="C302" s="70">
        <v>8</v>
      </c>
      <c r="D302" s="70">
        <v>7.7</v>
      </c>
    </row>
    <row r="303" spans="1:4" x14ac:dyDescent="0.25">
      <c r="A303" s="69">
        <v>41244</v>
      </c>
      <c r="B303" s="70">
        <v>10.199999999999999</v>
      </c>
      <c r="C303" s="70">
        <v>8.6999999999999993</v>
      </c>
      <c r="D303" s="70">
        <v>7.9</v>
      </c>
    </row>
    <row r="304" spans="1:4" x14ac:dyDescent="0.25">
      <c r="A304" s="69">
        <v>41275</v>
      </c>
      <c r="B304" s="70">
        <v>12</v>
      </c>
      <c r="C304" s="70">
        <v>9.8000000000000007</v>
      </c>
      <c r="D304" s="70">
        <v>8</v>
      </c>
    </row>
    <row r="305" spans="1:4" x14ac:dyDescent="0.25">
      <c r="A305" s="69">
        <v>41306</v>
      </c>
      <c r="B305" s="70">
        <v>11.6</v>
      </c>
      <c r="C305" s="70">
        <v>9.4</v>
      </c>
      <c r="D305" s="70">
        <v>7.7</v>
      </c>
    </row>
    <row r="306" spans="1:4" x14ac:dyDescent="0.25">
      <c r="A306" s="69">
        <v>41334</v>
      </c>
      <c r="B306" s="70">
        <v>11.3</v>
      </c>
      <c r="C306" s="70">
        <v>9.1</v>
      </c>
      <c r="D306" s="70">
        <v>7.5</v>
      </c>
    </row>
    <row r="307" spans="1:4" x14ac:dyDescent="0.25">
      <c r="A307" s="69">
        <v>41365</v>
      </c>
      <c r="B307" s="70">
        <v>10.4</v>
      </c>
      <c r="C307" s="70">
        <v>8.3000000000000007</v>
      </c>
      <c r="D307" s="70">
        <v>7.6</v>
      </c>
    </row>
    <row r="308" spans="1:4" x14ac:dyDescent="0.25">
      <c r="A308" s="69">
        <v>41395</v>
      </c>
      <c r="B308" s="70">
        <v>10.1</v>
      </c>
      <c r="C308" s="70">
        <v>8.6</v>
      </c>
      <c r="D308" s="70">
        <v>7.5</v>
      </c>
    </row>
    <row r="309" spans="1:4" x14ac:dyDescent="0.25">
      <c r="A309" s="69">
        <v>41426</v>
      </c>
      <c r="B309" s="70">
        <v>10.6</v>
      </c>
      <c r="C309" s="70">
        <v>9.3000000000000007</v>
      </c>
      <c r="D309" s="70">
        <v>7.5</v>
      </c>
    </row>
    <row r="310" spans="1:4" x14ac:dyDescent="0.25">
      <c r="A310" s="69">
        <v>41456</v>
      </c>
      <c r="B310" s="70">
        <v>10.9</v>
      </c>
      <c r="C310" s="70">
        <v>9.8000000000000007</v>
      </c>
      <c r="D310" s="70">
        <v>7.3</v>
      </c>
    </row>
    <row r="311" spans="1:4" x14ac:dyDescent="0.25">
      <c r="A311" s="69">
        <v>41487</v>
      </c>
      <c r="B311" s="70">
        <v>9.5</v>
      </c>
      <c r="C311" s="70">
        <v>8.6999999999999993</v>
      </c>
      <c r="D311" s="70">
        <v>7.2</v>
      </c>
    </row>
    <row r="312" spans="1:4" x14ac:dyDescent="0.25">
      <c r="A312" s="69">
        <v>41518</v>
      </c>
      <c r="B312" s="70">
        <v>9.1</v>
      </c>
      <c r="C312" s="70">
        <v>8.3000000000000007</v>
      </c>
      <c r="D312" s="70">
        <v>7.2</v>
      </c>
    </row>
    <row r="313" spans="1:4" x14ac:dyDescent="0.25">
      <c r="A313" s="69">
        <v>41548</v>
      </c>
      <c r="B313" s="70">
        <v>8.9</v>
      </c>
      <c r="C313" s="70">
        <v>8.1</v>
      </c>
      <c r="D313" s="70">
        <v>7.2</v>
      </c>
    </row>
    <row r="314" spans="1:4" x14ac:dyDescent="0.25">
      <c r="A314" s="69">
        <v>41579</v>
      </c>
      <c r="B314" s="70">
        <v>9.6</v>
      </c>
      <c r="C314" s="70">
        <v>7.7</v>
      </c>
      <c r="D314" s="70">
        <v>6.9</v>
      </c>
    </row>
    <row r="315" spans="1:4" x14ac:dyDescent="0.25">
      <c r="A315" s="69">
        <v>41609</v>
      </c>
      <c r="B315" s="70">
        <v>10.199999999999999</v>
      </c>
      <c r="C315" s="70">
        <v>7.6</v>
      </c>
      <c r="D315" s="70">
        <v>6.7</v>
      </c>
    </row>
    <row r="316" spans="1:4" x14ac:dyDescent="0.25">
      <c r="A316" s="69">
        <v>41640</v>
      </c>
      <c r="B316" s="70">
        <v>12</v>
      </c>
      <c r="C316" s="70">
        <v>8.4</v>
      </c>
      <c r="D316" s="70">
        <v>6.6</v>
      </c>
    </row>
    <row r="317" spans="1:4" x14ac:dyDescent="0.25">
      <c r="A317" s="69">
        <v>41671</v>
      </c>
      <c r="B317" s="70">
        <v>12.3</v>
      </c>
      <c r="C317" s="70">
        <v>8.5</v>
      </c>
      <c r="D317" s="70">
        <v>6.7</v>
      </c>
    </row>
    <row r="318" spans="1:4" x14ac:dyDescent="0.25">
      <c r="A318" s="69">
        <v>41699</v>
      </c>
      <c r="B318" s="70">
        <v>12.1</v>
      </c>
      <c r="C318" s="70">
        <v>8.4</v>
      </c>
      <c r="D318" s="70">
        <v>6.7</v>
      </c>
    </row>
    <row r="319" spans="1:4" x14ac:dyDescent="0.25">
      <c r="A319" s="69">
        <v>41730</v>
      </c>
      <c r="B319" s="70">
        <v>10.4</v>
      </c>
      <c r="C319" s="70">
        <v>7.2</v>
      </c>
      <c r="D319" s="70">
        <v>6.2</v>
      </c>
    </row>
    <row r="320" spans="1:4" x14ac:dyDescent="0.25">
      <c r="A320" s="69">
        <v>41760</v>
      </c>
      <c r="B320" s="70">
        <v>9.9</v>
      </c>
      <c r="C320" s="70">
        <v>7.4</v>
      </c>
      <c r="D320" s="70">
        <v>6.3</v>
      </c>
    </row>
    <row r="321" spans="1:4" x14ac:dyDescent="0.25">
      <c r="A321" s="69">
        <v>41791</v>
      </c>
      <c r="B321" s="70">
        <v>9.6</v>
      </c>
      <c r="C321" s="70">
        <v>7.5</v>
      </c>
      <c r="D321" s="70">
        <v>6.1</v>
      </c>
    </row>
    <row r="322" spans="1:4" x14ac:dyDescent="0.25">
      <c r="A322" s="69">
        <v>41821</v>
      </c>
      <c r="B322" s="70">
        <v>9.5</v>
      </c>
      <c r="C322" s="70">
        <v>8.1999999999999993</v>
      </c>
      <c r="D322" s="70">
        <v>6.2</v>
      </c>
    </row>
    <row r="323" spans="1:4" x14ac:dyDescent="0.25">
      <c r="A323" s="69">
        <v>41852</v>
      </c>
      <c r="B323" s="70">
        <v>8.1</v>
      </c>
      <c r="C323" s="70">
        <v>7</v>
      </c>
      <c r="D323" s="70">
        <v>6.1</v>
      </c>
    </row>
    <row r="324" spans="1:4" x14ac:dyDescent="0.25">
      <c r="A324" s="69">
        <v>41883</v>
      </c>
      <c r="B324" s="70">
        <v>7.3</v>
      </c>
      <c r="C324" s="70">
        <v>6.6</v>
      </c>
      <c r="D324" s="70">
        <v>5.9</v>
      </c>
    </row>
    <row r="325" spans="1:4" x14ac:dyDescent="0.25">
      <c r="A325" s="69">
        <v>41913</v>
      </c>
      <c r="B325" s="70">
        <v>6.7</v>
      </c>
      <c r="C325" s="70">
        <v>6.1</v>
      </c>
      <c r="D325" s="70">
        <v>5.7</v>
      </c>
    </row>
    <row r="326" spans="1:4" x14ac:dyDescent="0.25">
      <c r="A326" s="69">
        <v>41944</v>
      </c>
      <c r="B326" s="70">
        <v>7.8</v>
      </c>
      <c r="C326" s="70">
        <v>5.8</v>
      </c>
      <c r="D326" s="70">
        <v>5.8</v>
      </c>
    </row>
    <row r="327" spans="1:4" x14ac:dyDescent="0.25">
      <c r="A327" s="69">
        <v>41974</v>
      </c>
      <c r="B327" s="70">
        <v>8.4</v>
      </c>
      <c r="C327" s="70">
        <v>5.6</v>
      </c>
      <c r="D327" s="70">
        <v>5.6</v>
      </c>
    </row>
    <row r="328" spans="1:4" x14ac:dyDescent="0.25">
      <c r="A328" s="69">
        <v>42005</v>
      </c>
      <c r="B328" s="70">
        <v>10</v>
      </c>
      <c r="C328" s="70">
        <v>6.6</v>
      </c>
      <c r="D328" s="70">
        <v>5.7</v>
      </c>
    </row>
    <row r="329" spans="1:4" x14ac:dyDescent="0.25">
      <c r="A329" s="69">
        <v>42036</v>
      </c>
      <c r="B329" s="70">
        <v>10.199999999999999</v>
      </c>
      <c r="C329" s="70">
        <v>6.1</v>
      </c>
      <c r="D329" s="70">
        <v>5.5</v>
      </c>
    </row>
    <row r="330" spans="1:4" x14ac:dyDescent="0.25">
      <c r="A330" s="69">
        <v>42064</v>
      </c>
      <c r="B330" s="70">
        <v>9.8000000000000007</v>
      </c>
      <c r="C330" s="70">
        <v>6</v>
      </c>
      <c r="D330" s="70">
        <v>5.4</v>
      </c>
    </row>
    <row r="331" spans="1:4" x14ac:dyDescent="0.25">
      <c r="A331" s="69">
        <v>42095</v>
      </c>
      <c r="B331" s="70">
        <v>8.5</v>
      </c>
      <c r="C331" s="70">
        <v>5.3</v>
      </c>
      <c r="D331" s="70">
        <v>5.4</v>
      </c>
    </row>
    <row r="332" spans="1:4" x14ac:dyDescent="0.25">
      <c r="A332" s="69">
        <v>42125</v>
      </c>
      <c r="B332" s="70">
        <v>8</v>
      </c>
      <c r="C332" s="70">
        <v>5.7</v>
      </c>
      <c r="D332" s="70">
        <v>5.6</v>
      </c>
    </row>
    <row r="333" spans="1:4" x14ac:dyDescent="0.25">
      <c r="A333" s="69">
        <v>42156</v>
      </c>
      <c r="B333" s="70">
        <v>7.7</v>
      </c>
      <c r="C333" s="70">
        <v>5.7</v>
      </c>
      <c r="D333" s="70">
        <v>5.3</v>
      </c>
    </row>
    <row r="334" spans="1:4" x14ac:dyDescent="0.25">
      <c r="A334" s="69">
        <v>42186</v>
      </c>
      <c r="B334" s="70">
        <v>7.8</v>
      </c>
      <c r="C334" s="70">
        <v>6.1</v>
      </c>
      <c r="D334" s="70">
        <v>5.2</v>
      </c>
    </row>
    <row r="335" spans="1:4" x14ac:dyDescent="0.25">
      <c r="A335" s="69">
        <v>42217</v>
      </c>
      <c r="B335" s="70">
        <v>6.6</v>
      </c>
      <c r="C335" s="70">
        <v>5.3</v>
      </c>
      <c r="D335" s="70">
        <v>5.0999999999999996</v>
      </c>
    </row>
    <row r="336" spans="1:4" x14ac:dyDescent="0.25">
      <c r="A336" s="69">
        <v>42248</v>
      </c>
      <c r="B336" s="70">
        <v>5.8</v>
      </c>
      <c r="C336" s="70">
        <v>4.8</v>
      </c>
      <c r="D336" s="70">
        <v>5</v>
      </c>
    </row>
    <row r="337" spans="1:4" x14ac:dyDescent="0.25">
      <c r="A337" s="69">
        <v>42278</v>
      </c>
      <c r="B337" s="70">
        <v>5.6</v>
      </c>
      <c r="C337" s="70">
        <v>4.7</v>
      </c>
      <c r="D337" s="70">
        <v>5</v>
      </c>
    </row>
    <row r="338" spans="1:4" x14ac:dyDescent="0.25">
      <c r="A338" s="69">
        <v>42309</v>
      </c>
      <c r="B338" s="70">
        <v>6.6</v>
      </c>
      <c r="C338" s="70">
        <v>4.4000000000000004</v>
      </c>
      <c r="D338" s="70">
        <v>5.0999999999999996</v>
      </c>
    </row>
    <row r="339" spans="1:4" x14ac:dyDescent="0.25">
      <c r="A339" s="69">
        <v>42339</v>
      </c>
      <c r="B339" s="70">
        <v>7.7</v>
      </c>
      <c r="C339" s="70">
        <v>4.5</v>
      </c>
      <c r="D339" s="70">
        <v>5</v>
      </c>
    </row>
    <row r="340" spans="1:4" x14ac:dyDescent="0.25">
      <c r="A340" s="69">
        <v>42370</v>
      </c>
      <c r="B340" s="70">
        <v>9.1</v>
      </c>
      <c r="C340" s="70">
        <v>5.3</v>
      </c>
      <c r="D340" s="70">
        <v>4.8</v>
      </c>
    </row>
    <row r="341" spans="1:4" x14ac:dyDescent="0.25">
      <c r="A341" s="69">
        <v>42401</v>
      </c>
      <c r="B341" s="70">
        <v>9.6999999999999993</v>
      </c>
      <c r="C341" s="70">
        <v>5.3</v>
      </c>
      <c r="D341" s="70">
        <v>4.9000000000000004</v>
      </c>
    </row>
    <row r="342" spans="1:4" x14ac:dyDescent="0.25">
      <c r="A342" s="69">
        <v>42430</v>
      </c>
      <c r="B342" s="70">
        <v>9.8000000000000007</v>
      </c>
      <c r="C342" s="70">
        <v>5.4</v>
      </c>
      <c r="D342" s="70">
        <v>5</v>
      </c>
    </row>
    <row r="343" spans="1:4" x14ac:dyDescent="0.25">
      <c r="A343" s="69">
        <v>42461</v>
      </c>
      <c r="B343" s="70">
        <v>8.4</v>
      </c>
      <c r="C343" s="70">
        <v>4.7</v>
      </c>
      <c r="D343" s="70">
        <v>5.0999999999999996</v>
      </c>
    </row>
    <row r="344" spans="1:4" x14ac:dyDescent="0.25">
      <c r="A344" s="69">
        <v>42491</v>
      </c>
      <c r="B344" s="70">
        <v>7</v>
      </c>
      <c r="C344" s="70">
        <v>4.5999999999999996</v>
      </c>
      <c r="D344" s="70">
        <v>4.8</v>
      </c>
    </row>
    <row r="345" spans="1:4" x14ac:dyDescent="0.25">
      <c r="A345" s="69">
        <v>42522</v>
      </c>
      <c r="B345" s="70">
        <v>7.5</v>
      </c>
      <c r="C345" s="70">
        <v>5.0999999999999996</v>
      </c>
      <c r="D345" s="70">
        <v>4.9000000000000004</v>
      </c>
    </row>
    <row r="346" spans="1:4" x14ac:dyDescent="0.25">
      <c r="A346" s="69">
        <v>42552</v>
      </c>
      <c r="B346" s="70">
        <v>7.7</v>
      </c>
      <c r="C346" s="70">
        <v>5.8</v>
      </c>
      <c r="D346" s="70">
        <v>4.8</v>
      </c>
    </row>
    <row r="347" spans="1:4" x14ac:dyDescent="0.25">
      <c r="A347" s="69">
        <v>42583</v>
      </c>
      <c r="B347" s="70">
        <v>6.8</v>
      </c>
      <c r="C347" s="70">
        <v>5.2</v>
      </c>
      <c r="D347" s="70">
        <v>4.9000000000000004</v>
      </c>
    </row>
    <row r="348" spans="1:4" x14ac:dyDescent="0.25">
      <c r="A348" s="69">
        <v>42614</v>
      </c>
      <c r="B348" s="70">
        <v>6</v>
      </c>
      <c r="C348" s="70">
        <v>4.8</v>
      </c>
      <c r="D348" s="70">
        <v>5</v>
      </c>
    </row>
    <row r="349" spans="1:4" x14ac:dyDescent="0.25">
      <c r="A349" s="69">
        <v>42644</v>
      </c>
      <c r="B349" s="70">
        <v>5.8</v>
      </c>
      <c r="C349" s="70">
        <v>4.7</v>
      </c>
      <c r="D349" s="70">
        <v>4.9000000000000004</v>
      </c>
    </row>
    <row r="350" spans="1:4" x14ac:dyDescent="0.25">
      <c r="A350" s="69">
        <v>42675</v>
      </c>
      <c r="B350" s="70">
        <v>6.5</v>
      </c>
      <c r="C350" s="70">
        <v>4.4000000000000004</v>
      </c>
      <c r="D350" s="70">
        <v>4.7</v>
      </c>
    </row>
    <row r="351" spans="1:4" x14ac:dyDescent="0.25">
      <c r="A351" s="69">
        <v>42705</v>
      </c>
      <c r="B351" s="70">
        <v>8.4</v>
      </c>
      <c r="C351" s="70">
        <v>4.5</v>
      </c>
      <c r="D351" s="70">
        <v>4.7</v>
      </c>
    </row>
    <row r="352" spans="1:4" x14ac:dyDescent="0.25">
      <c r="A352" s="69">
        <v>42736</v>
      </c>
      <c r="B352" s="70">
        <v>10.199999999999999</v>
      </c>
      <c r="C352" s="70">
        <v>5.5</v>
      </c>
      <c r="D352" s="70">
        <v>4.7</v>
      </c>
    </row>
    <row r="353" spans="1:4" x14ac:dyDescent="0.25">
      <c r="A353" s="69">
        <v>42767</v>
      </c>
      <c r="B353" s="70">
        <v>10.5</v>
      </c>
      <c r="C353" s="70">
        <v>5.4</v>
      </c>
      <c r="D353" s="70">
        <v>4.5999999999999996</v>
      </c>
    </row>
    <row r="354" spans="1:4" x14ac:dyDescent="0.25">
      <c r="A354" s="69">
        <v>42795</v>
      </c>
      <c r="B354" s="70">
        <v>9.6999999999999993</v>
      </c>
      <c r="C354" s="70">
        <v>4.8</v>
      </c>
      <c r="D354" s="70">
        <v>4.4000000000000004</v>
      </c>
    </row>
    <row r="355" spans="1:4" x14ac:dyDescent="0.25">
      <c r="A355" s="69">
        <v>42826</v>
      </c>
      <c r="B355" s="70">
        <v>8</v>
      </c>
      <c r="C355" s="70">
        <v>3.9</v>
      </c>
      <c r="D355" s="70">
        <v>4.5</v>
      </c>
    </row>
    <row r="356" spans="1:4" x14ac:dyDescent="0.25">
      <c r="A356" s="69">
        <v>42856</v>
      </c>
      <c r="B356" s="70">
        <v>6.7</v>
      </c>
      <c r="C356" s="70">
        <v>3.8</v>
      </c>
      <c r="D356" s="70">
        <v>4.4000000000000004</v>
      </c>
    </row>
    <row r="357" spans="1:4" x14ac:dyDescent="0.25">
      <c r="A357" s="69">
        <v>42887</v>
      </c>
      <c r="B357" s="70">
        <v>7</v>
      </c>
      <c r="C357" s="70">
        <v>4.4000000000000004</v>
      </c>
      <c r="D357" s="70">
        <v>4.3</v>
      </c>
    </row>
    <row r="358" spans="1:4" x14ac:dyDescent="0.25">
      <c r="A358" s="69">
        <v>42917</v>
      </c>
      <c r="B358" s="70">
        <v>7.5</v>
      </c>
      <c r="C358" s="70">
        <v>5.4</v>
      </c>
      <c r="D358" s="70">
        <v>4.3</v>
      </c>
    </row>
    <row r="359" spans="1:4" x14ac:dyDescent="0.25">
      <c r="A359" s="69">
        <v>42948</v>
      </c>
      <c r="B359" s="70">
        <v>6.8</v>
      </c>
      <c r="C359" s="70">
        <v>4.9000000000000004</v>
      </c>
      <c r="D359" s="70">
        <v>4.4000000000000004</v>
      </c>
    </row>
    <row r="360" spans="1:4" x14ac:dyDescent="0.25">
      <c r="A360" s="69">
        <v>42979</v>
      </c>
      <c r="B360" s="70">
        <v>5.6</v>
      </c>
      <c r="C360" s="70">
        <v>4.5999999999999996</v>
      </c>
      <c r="D360" s="70">
        <v>4.2</v>
      </c>
    </row>
    <row r="361" spans="1:4" x14ac:dyDescent="0.25">
      <c r="A361" s="69">
        <v>43009</v>
      </c>
      <c r="B361" s="70">
        <v>5.0999999999999996</v>
      </c>
      <c r="C361" s="70">
        <v>4.0999999999999996</v>
      </c>
      <c r="D361" s="70">
        <v>4.0999999999999996</v>
      </c>
    </row>
    <row r="362" spans="1:4" x14ac:dyDescent="0.25">
      <c r="A362" s="69">
        <v>43040</v>
      </c>
      <c r="B362" s="70">
        <v>6</v>
      </c>
      <c r="C362" s="70">
        <v>4</v>
      </c>
      <c r="D362" s="70">
        <v>4.2</v>
      </c>
    </row>
    <row r="363" spans="1:4" x14ac:dyDescent="0.25">
      <c r="A363" s="69">
        <v>43070</v>
      </c>
      <c r="B363" s="70">
        <v>8.1</v>
      </c>
      <c r="C363" s="70">
        <v>4.4000000000000004</v>
      </c>
      <c r="D363" s="70">
        <v>4.0999999999999996</v>
      </c>
    </row>
    <row r="364" spans="1:4" x14ac:dyDescent="0.25">
      <c r="A364" s="69">
        <v>43101</v>
      </c>
      <c r="B364" s="70">
        <v>9</v>
      </c>
      <c r="C364" s="70">
        <v>5.0999999999999996</v>
      </c>
      <c r="D364" s="70">
        <v>4</v>
      </c>
    </row>
    <row r="365" spans="1:4" x14ac:dyDescent="0.25">
      <c r="A365" s="69">
        <v>43132</v>
      </c>
      <c r="B365" s="70">
        <v>9.5</v>
      </c>
      <c r="C365" s="70">
        <v>5</v>
      </c>
      <c r="D365" s="70">
        <v>4.0999999999999996</v>
      </c>
    </row>
    <row r="366" spans="1:4" x14ac:dyDescent="0.25">
      <c r="A366" s="69">
        <v>43160</v>
      </c>
      <c r="B366" s="70">
        <v>9.1</v>
      </c>
      <c r="C366" s="70">
        <v>4.7</v>
      </c>
      <c r="D366" s="70">
        <v>4</v>
      </c>
    </row>
    <row r="367" spans="1:4" x14ac:dyDescent="0.25">
      <c r="A367" s="69">
        <v>43191</v>
      </c>
      <c r="B367" s="70">
        <v>7.4</v>
      </c>
      <c r="C367" s="70">
        <v>3.9</v>
      </c>
      <c r="D367" s="70">
        <v>4</v>
      </c>
    </row>
    <row r="368" spans="1:4" x14ac:dyDescent="0.25">
      <c r="A368" s="69">
        <v>43221</v>
      </c>
      <c r="B368" s="70">
        <v>6.3</v>
      </c>
      <c r="C368" s="70">
        <v>3.6</v>
      </c>
      <c r="D368" s="70">
        <v>3.8</v>
      </c>
    </row>
    <row r="369" spans="1:4" x14ac:dyDescent="0.25">
      <c r="A369" s="69">
        <v>43252</v>
      </c>
      <c r="B369" s="70">
        <v>6.5</v>
      </c>
      <c r="C369" s="70">
        <v>4.3</v>
      </c>
      <c r="D369" s="70">
        <v>4</v>
      </c>
    </row>
    <row r="370" spans="1:4" x14ac:dyDescent="0.25">
      <c r="A370" s="69">
        <v>43282</v>
      </c>
      <c r="B370" s="70">
        <v>6.4</v>
      </c>
      <c r="C370" s="70">
        <v>4.8</v>
      </c>
      <c r="D370" s="70">
        <v>3.8</v>
      </c>
    </row>
    <row r="371" spans="1:4" x14ac:dyDescent="0.25">
      <c r="A371" s="69">
        <v>43313</v>
      </c>
      <c r="B371" s="70">
        <v>5.3</v>
      </c>
      <c r="C371" s="70">
        <v>4</v>
      </c>
      <c r="D371" s="70">
        <v>3.8</v>
      </c>
    </row>
    <row r="372" spans="1:4" x14ac:dyDescent="0.25">
      <c r="A372" s="69">
        <v>43344</v>
      </c>
      <c r="B372" s="70">
        <v>4.3</v>
      </c>
      <c r="C372" s="70">
        <v>3.7</v>
      </c>
      <c r="D372" s="70">
        <v>3.7</v>
      </c>
    </row>
    <row r="373" spans="1:4" x14ac:dyDescent="0.25">
      <c r="A373" s="69">
        <v>43374</v>
      </c>
      <c r="B373" s="70">
        <v>4.0999999999999996</v>
      </c>
      <c r="C373" s="70">
        <v>3.6</v>
      </c>
      <c r="D373" s="70">
        <v>3.8</v>
      </c>
    </row>
    <row r="374" spans="1:4" x14ac:dyDescent="0.25">
      <c r="A374" s="69">
        <v>43405</v>
      </c>
      <c r="B374" s="70">
        <v>5</v>
      </c>
      <c r="C374" s="70">
        <v>3.5</v>
      </c>
      <c r="D374" s="70">
        <v>3.8</v>
      </c>
    </row>
    <row r="375" spans="1:4" x14ac:dyDescent="0.25">
      <c r="A375" s="69">
        <v>43435</v>
      </c>
      <c r="B375" s="70">
        <v>6.9</v>
      </c>
      <c r="C375" s="70">
        <v>3.9</v>
      </c>
      <c r="D375" s="70">
        <v>3.9</v>
      </c>
    </row>
    <row r="376" spans="1:4" x14ac:dyDescent="0.25">
      <c r="A376" s="69">
        <v>43466</v>
      </c>
      <c r="B376" s="70">
        <v>8.9</v>
      </c>
      <c r="C376" s="70">
        <v>4.8</v>
      </c>
      <c r="D376" s="70">
        <v>4</v>
      </c>
    </row>
    <row r="377" spans="1:4" x14ac:dyDescent="0.25">
      <c r="A377" s="69">
        <v>43497</v>
      </c>
      <c r="B377" s="70">
        <v>8.4</v>
      </c>
      <c r="C377" s="70">
        <v>4.5999999999999996</v>
      </c>
      <c r="D377" s="70">
        <v>3.8</v>
      </c>
    </row>
    <row r="378" spans="1:4" x14ac:dyDescent="0.25">
      <c r="A378" s="69">
        <v>43525</v>
      </c>
      <c r="B378" s="70">
        <v>8.4</v>
      </c>
      <c r="C378" s="70">
        <v>4.8</v>
      </c>
      <c r="D378" s="70">
        <v>3.8</v>
      </c>
    </row>
    <row r="379" spans="1:4" x14ac:dyDescent="0.25">
      <c r="A379" s="69">
        <v>43556</v>
      </c>
      <c r="B379" s="70">
        <v>7</v>
      </c>
      <c r="C379" s="70">
        <v>3.8</v>
      </c>
      <c r="D379" s="70">
        <v>3.7</v>
      </c>
    </row>
    <row r="380" spans="1:4" x14ac:dyDescent="0.25">
      <c r="A380" s="69">
        <v>43586</v>
      </c>
      <c r="B380" s="70">
        <v>5.6</v>
      </c>
      <c r="C380" s="70">
        <v>3.8</v>
      </c>
      <c r="D380" s="70">
        <v>3.7</v>
      </c>
    </row>
    <row r="381" spans="1:4" x14ac:dyDescent="0.25">
      <c r="A381" s="69">
        <v>43617</v>
      </c>
      <c r="B381" s="70">
        <v>6.2</v>
      </c>
      <c r="C381" s="70">
        <v>4.3</v>
      </c>
      <c r="D381" s="70">
        <v>3.6</v>
      </c>
    </row>
    <row r="382" spans="1:4" x14ac:dyDescent="0.25">
      <c r="A382" s="69">
        <v>43647</v>
      </c>
      <c r="B382" s="70">
        <v>6.3</v>
      </c>
      <c r="C382" s="70">
        <v>5</v>
      </c>
      <c r="D382" s="70">
        <v>3.6</v>
      </c>
    </row>
    <row r="383" spans="1:4" x14ac:dyDescent="0.25">
      <c r="A383" s="69">
        <v>43678</v>
      </c>
      <c r="B383" s="70">
        <v>5.3</v>
      </c>
      <c r="C383" s="70">
        <v>4.2</v>
      </c>
      <c r="D383" s="70">
        <v>3.7</v>
      </c>
    </row>
    <row r="384" spans="1:4" x14ac:dyDescent="0.25">
      <c r="A384" s="69">
        <v>43709</v>
      </c>
      <c r="B384" s="70">
        <v>3.9</v>
      </c>
      <c r="C384" s="70">
        <v>3.6</v>
      </c>
      <c r="D384" s="70">
        <v>3.5</v>
      </c>
    </row>
    <row r="385" spans="1:5" x14ac:dyDescent="0.25">
      <c r="A385" s="69">
        <v>43739</v>
      </c>
      <c r="B385" s="70">
        <v>3.3</v>
      </c>
      <c r="C385" s="70">
        <v>3.4</v>
      </c>
      <c r="D385" s="70">
        <v>3.6</v>
      </c>
    </row>
    <row r="386" spans="1:5" x14ac:dyDescent="0.25">
      <c r="A386" s="69">
        <v>43770</v>
      </c>
      <c r="B386" s="70">
        <v>4.3</v>
      </c>
      <c r="C386" s="70">
        <v>3.2</v>
      </c>
      <c r="D386" s="70">
        <v>3.6</v>
      </c>
    </row>
    <row r="387" spans="1:5" x14ac:dyDescent="0.25">
      <c r="A387" s="69">
        <v>43800</v>
      </c>
      <c r="B387" s="70">
        <v>6</v>
      </c>
      <c r="C387" s="70">
        <v>3.4</v>
      </c>
      <c r="D387" s="70">
        <v>3.6</v>
      </c>
    </row>
    <row r="388" spans="1:5" x14ac:dyDescent="0.25">
      <c r="A388" s="69">
        <v>43831</v>
      </c>
      <c r="B388" s="70">
        <v>7.2</v>
      </c>
      <c r="C388" s="70">
        <v>4.2</v>
      </c>
      <c r="D388" s="70">
        <v>3.5</v>
      </c>
    </row>
    <row r="389" spans="1:5" x14ac:dyDescent="0.25">
      <c r="A389" s="69">
        <v>43862</v>
      </c>
      <c r="B389" s="70">
        <v>6.5</v>
      </c>
      <c r="C389" s="70">
        <v>3.8</v>
      </c>
      <c r="D389" s="70">
        <v>3.5</v>
      </c>
      <c r="E389" s="70">
        <v>25</v>
      </c>
    </row>
    <row r="390" spans="1:5" x14ac:dyDescent="0.25">
      <c r="A390" s="69">
        <v>43891</v>
      </c>
      <c r="B390" s="70">
        <v>7</v>
      </c>
      <c r="C390" s="70">
        <v>4.5</v>
      </c>
      <c r="D390" s="70">
        <v>4.4000000000000004</v>
      </c>
      <c r="E390" s="70">
        <v>25</v>
      </c>
    </row>
    <row r="391" spans="1:5" x14ac:dyDescent="0.25">
      <c r="A391" s="69">
        <v>43922</v>
      </c>
      <c r="B391" s="70">
        <v>20.6</v>
      </c>
      <c r="C391" s="70">
        <v>23.6</v>
      </c>
      <c r="D391" s="70">
        <v>14.8</v>
      </c>
      <c r="E391" s="70">
        <v>25</v>
      </c>
    </row>
    <row r="392" spans="1:5" x14ac:dyDescent="0.25">
      <c r="A392" s="69">
        <v>43952</v>
      </c>
      <c r="B392" s="70">
        <v>16.399999999999999</v>
      </c>
      <c r="C392" s="70">
        <v>21.1</v>
      </c>
      <c r="D392" s="70">
        <v>13.3</v>
      </c>
    </row>
    <row r="393" spans="1:5" x14ac:dyDescent="0.25">
      <c r="A393" s="69">
        <v>43983</v>
      </c>
      <c r="B393" s="70">
        <v>10.3</v>
      </c>
      <c r="C393" s="70">
        <v>14.2</v>
      </c>
      <c r="D393" s="70">
        <v>11.1</v>
      </c>
    </row>
    <row r="394" spans="1:5" x14ac:dyDescent="0.25">
      <c r="A394" s="69">
        <v>44013</v>
      </c>
      <c r="B394" s="70">
        <v>8</v>
      </c>
      <c r="C394" s="70">
        <v>9.5</v>
      </c>
      <c r="D394" s="70">
        <v>10.199999999999999</v>
      </c>
    </row>
    <row r="395" spans="1:5" x14ac:dyDescent="0.25">
      <c r="A395" s="69">
        <v>44044</v>
      </c>
      <c r="B395" s="70">
        <v>6.3</v>
      </c>
      <c r="C395" s="70">
        <v>8.3000000000000007</v>
      </c>
      <c r="D395" s="70">
        <v>8.4</v>
      </c>
    </row>
    <row r="396" spans="1:5" x14ac:dyDescent="0.25">
      <c r="A396" s="69">
        <v>44075</v>
      </c>
      <c r="B396" s="70">
        <v>5.8</v>
      </c>
      <c r="C396" s="70">
        <v>7.8</v>
      </c>
      <c r="D396" s="70">
        <v>7.8</v>
      </c>
    </row>
    <row r="397" spans="1:5" x14ac:dyDescent="0.25">
      <c r="A397" s="69">
        <v>44105</v>
      </c>
      <c r="B397" s="70">
        <v>5.0999999999999996</v>
      </c>
      <c r="C397" s="70">
        <v>7.2</v>
      </c>
      <c r="D397" s="70">
        <v>6.9</v>
      </c>
    </row>
    <row r="398" spans="1:5" x14ac:dyDescent="0.25">
      <c r="A398" s="69">
        <v>44136</v>
      </c>
      <c r="B398" s="70">
        <v>6.3</v>
      </c>
      <c r="C398" s="70">
        <v>7.4</v>
      </c>
      <c r="D398" s="70">
        <v>6.7</v>
      </c>
    </row>
    <row r="399" spans="1:5" x14ac:dyDescent="0.25">
      <c r="A399" s="69">
        <v>44166</v>
      </c>
      <c r="B399" s="70">
        <v>8</v>
      </c>
      <c r="C399" s="70">
        <v>8.3000000000000007</v>
      </c>
      <c r="D399" s="70">
        <v>6.7</v>
      </c>
    </row>
    <row r="400" spans="1:5" x14ac:dyDescent="0.25">
      <c r="A400" s="69">
        <v>44197</v>
      </c>
      <c r="B400" s="70">
        <v>9.1</v>
      </c>
      <c r="C400" s="70">
        <v>6.1</v>
      </c>
      <c r="D400" s="70">
        <v>6.3</v>
      </c>
    </row>
    <row r="401" spans="1:4" x14ac:dyDescent="0.25">
      <c r="A401" s="69">
        <v>44228</v>
      </c>
      <c r="B401" s="70">
        <v>7.4</v>
      </c>
      <c r="C401" s="70">
        <v>5.0999999999999996</v>
      </c>
      <c r="D401" s="70">
        <v>6.2</v>
      </c>
    </row>
    <row r="402" spans="1:4" x14ac:dyDescent="0.25">
      <c r="A402" s="69">
        <v>44256</v>
      </c>
      <c r="B402" s="70">
        <v>7.3</v>
      </c>
      <c r="C402" s="70">
        <v>5.2</v>
      </c>
      <c r="D402" s="70">
        <v>6</v>
      </c>
    </row>
    <row r="403" spans="1:4" x14ac:dyDescent="0.25">
      <c r="A403" s="69">
        <v>44287</v>
      </c>
      <c r="B403" s="70">
        <v>6.4</v>
      </c>
      <c r="C403" s="70">
        <v>4.5999999999999996</v>
      </c>
      <c r="D403" s="70">
        <v>6.1</v>
      </c>
    </row>
    <row r="404" spans="1:4" x14ac:dyDescent="0.25">
      <c r="A404" s="69">
        <v>44317</v>
      </c>
      <c r="B404" s="70">
        <v>6.2</v>
      </c>
      <c r="C404" s="70">
        <v>5.2</v>
      </c>
      <c r="D404" s="70">
        <v>5.8</v>
      </c>
    </row>
    <row r="405" spans="1:4" x14ac:dyDescent="0.25">
      <c r="A405" s="69">
        <v>44348</v>
      </c>
      <c r="B405" s="70">
        <v>5.9</v>
      </c>
      <c r="C405" s="70">
        <v>5.3</v>
      </c>
      <c r="D405" s="70">
        <v>5.9</v>
      </c>
    </row>
    <row r="406" spans="1:4" x14ac:dyDescent="0.25">
      <c r="A406" s="69">
        <v>44378</v>
      </c>
      <c r="B406" s="70">
        <v>5.8</v>
      </c>
      <c r="C406" s="70">
        <v>5</v>
      </c>
      <c r="D406" s="70">
        <v>5.4</v>
      </c>
    </row>
    <row r="407" spans="1:4" x14ac:dyDescent="0.25">
      <c r="A407" s="69">
        <v>44409</v>
      </c>
      <c r="B407" s="70">
        <v>4.8</v>
      </c>
      <c r="C407" s="70">
        <v>4.4000000000000004</v>
      </c>
      <c r="D407" s="70">
        <v>5.2</v>
      </c>
    </row>
  </sheetData>
  <mergeCells count="4">
    <mergeCell ref="B7:D7"/>
    <mergeCell ref="E7:G7"/>
    <mergeCell ref="H7:J7"/>
    <mergeCell ref="K7:M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77"/>
  <sheetViews>
    <sheetView workbookViewId="0">
      <selection activeCell="A34" sqref="A34"/>
    </sheetView>
  </sheetViews>
  <sheetFormatPr defaultRowHeight="15.75" x14ac:dyDescent="0.25"/>
  <cols>
    <col min="1" max="1" width="12.85546875" style="45" customWidth="1"/>
    <col min="2" max="3" width="10.140625" style="45" bestFit="1" customWidth="1"/>
    <col min="4" max="16384" width="9.140625" style="45"/>
  </cols>
  <sheetData>
    <row r="1" spans="1:23" x14ac:dyDescent="0.25">
      <c r="A1" s="45">
        <v>2000</v>
      </c>
      <c r="B1" s="45" t="s">
        <v>528</v>
      </c>
      <c r="V1" s="45" t="s">
        <v>272</v>
      </c>
      <c r="W1" s="126">
        <v>0.21299999999999999</v>
      </c>
    </row>
    <row r="2" spans="1:23" x14ac:dyDescent="0.25">
      <c r="A2" s="45">
        <v>2010</v>
      </c>
      <c r="B2" s="45" t="s">
        <v>527</v>
      </c>
      <c r="V2" s="45" t="s">
        <v>356</v>
      </c>
      <c r="W2" s="126">
        <v>0.218</v>
      </c>
    </row>
    <row r="3" spans="1:23" x14ac:dyDescent="0.25">
      <c r="A3" s="45">
        <v>2019</v>
      </c>
      <c r="B3" s="45" t="s">
        <v>529</v>
      </c>
      <c r="V3" s="45" t="s">
        <v>355</v>
      </c>
      <c r="W3" s="126">
        <v>0.222</v>
      </c>
    </row>
    <row r="4" spans="1:23" x14ac:dyDescent="0.25">
      <c r="V4" s="45" t="s">
        <v>354</v>
      </c>
      <c r="W4" s="126">
        <v>0.22600000000000001</v>
      </c>
    </row>
    <row r="5" spans="1:23" x14ac:dyDescent="0.25">
      <c r="A5" s="45" t="s">
        <v>140</v>
      </c>
      <c r="V5" s="45" t="s">
        <v>353</v>
      </c>
      <c r="W5" s="126">
        <v>0.22700000000000001</v>
      </c>
    </row>
    <row r="6" spans="1:23" x14ac:dyDescent="0.25">
      <c r="A6" s="71" t="s">
        <v>20</v>
      </c>
      <c r="B6" s="32" t="s">
        <v>71</v>
      </c>
      <c r="C6" s="33" t="s">
        <v>132</v>
      </c>
      <c r="D6" s="34" t="s">
        <v>110</v>
      </c>
      <c r="V6" s="45" t="s">
        <v>352</v>
      </c>
      <c r="W6" s="126">
        <v>0.23100000000000001</v>
      </c>
    </row>
    <row r="7" spans="1:23" x14ac:dyDescent="0.25">
      <c r="A7" s="31">
        <v>2000</v>
      </c>
      <c r="B7" s="72">
        <v>0.15</v>
      </c>
      <c r="C7" s="73">
        <v>0.218</v>
      </c>
      <c r="D7" s="74">
        <v>0.24399999999999999</v>
      </c>
      <c r="V7" s="45" t="s">
        <v>351</v>
      </c>
      <c r="W7" s="126">
        <v>0.23300000000000001</v>
      </c>
    </row>
    <row r="8" spans="1:23" x14ac:dyDescent="0.25">
      <c r="A8" s="31">
        <v>2010</v>
      </c>
      <c r="B8" s="72">
        <v>0.18</v>
      </c>
      <c r="C8" s="73">
        <v>0.25</v>
      </c>
      <c r="D8" s="74">
        <v>0.27900000000000003</v>
      </c>
      <c r="V8" s="45" t="s">
        <v>350</v>
      </c>
      <c r="W8" s="126">
        <v>0.23599999999999999</v>
      </c>
    </row>
    <row r="9" spans="1:23" x14ac:dyDescent="0.25">
      <c r="A9" s="31">
        <v>2019</v>
      </c>
      <c r="B9" s="72">
        <v>0.21299999999999999</v>
      </c>
      <c r="C9" s="73">
        <v>0.29099999999999998</v>
      </c>
      <c r="D9" s="74">
        <v>0.32200000000000001</v>
      </c>
      <c r="V9" s="45" t="s">
        <v>349</v>
      </c>
      <c r="W9" s="126">
        <v>0.23899999999999999</v>
      </c>
    </row>
    <row r="10" spans="1:23" x14ac:dyDescent="0.25">
      <c r="V10" s="45" t="s">
        <v>348</v>
      </c>
      <c r="W10" s="126">
        <v>0.249</v>
      </c>
    </row>
    <row r="11" spans="1:23" x14ac:dyDescent="0.25">
      <c r="A11" s="45" t="s">
        <v>141</v>
      </c>
      <c r="V11" s="45" t="s">
        <v>347</v>
      </c>
      <c r="W11" s="126">
        <v>0.25800000000000001</v>
      </c>
    </row>
    <row r="12" spans="1:23" x14ac:dyDescent="0.25">
      <c r="A12" s="31"/>
      <c r="B12" s="31">
        <v>2000</v>
      </c>
      <c r="C12" s="31">
        <v>2010</v>
      </c>
      <c r="D12" s="31">
        <v>2019</v>
      </c>
      <c r="V12" s="45" t="s">
        <v>345</v>
      </c>
      <c r="W12" s="126">
        <v>0.27800000000000002</v>
      </c>
    </row>
    <row r="13" spans="1:23" x14ac:dyDescent="0.25">
      <c r="A13" s="75" t="s">
        <v>71</v>
      </c>
      <c r="B13" s="36">
        <v>0.15</v>
      </c>
      <c r="C13" s="36">
        <v>0.18</v>
      </c>
      <c r="D13" s="36">
        <v>0.21299999999999999</v>
      </c>
      <c r="V13" s="45" t="s">
        <v>346</v>
      </c>
      <c r="W13" s="126">
        <v>0.27800000000000002</v>
      </c>
    </row>
    <row r="14" spans="1:23" x14ac:dyDescent="0.25">
      <c r="A14" s="76" t="s">
        <v>132</v>
      </c>
      <c r="B14" s="38">
        <v>0.218</v>
      </c>
      <c r="C14" s="38">
        <v>0.25</v>
      </c>
      <c r="D14" s="38">
        <v>0.29099999999999998</v>
      </c>
      <c r="V14" s="45" t="s">
        <v>344</v>
      </c>
      <c r="W14" s="126">
        <v>0.28799999999999998</v>
      </c>
    </row>
    <row r="15" spans="1:23" x14ac:dyDescent="0.25">
      <c r="A15" s="77" t="s">
        <v>110</v>
      </c>
      <c r="B15" s="40">
        <v>0.24</v>
      </c>
      <c r="C15" s="40">
        <v>0.27900000000000003</v>
      </c>
      <c r="D15" s="40">
        <v>0.32200000000000001</v>
      </c>
      <c r="V15" s="45" t="s">
        <v>343</v>
      </c>
      <c r="W15" s="126">
        <v>0.29099999999999998</v>
      </c>
    </row>
    <row r="16" spans="1:23" x14ac:dyDescent="0.25">
      <c r="V16" s="45" t="s">
        <v>342</v>
      </c>
      <c r="W16" s="126">
        <v>0.30299999999999999</v>
      </c>
    </row>
    <row r="17" spans="1:23" x14ac:dyDescent="0.25">
      <c r="V17" s="45" t="s">
        <v>341</v>
      </c>
      <c r="W17" s="126">
        <v>0.311</v>
      </c>
    </row>
    <row r="18" spans="1:23" x14ac:dyDescent="0.25">
      <c r="V18" s="45" t="s">
        <v>340</v>
      </c>
      <c r="W18" s="126">
        <v>0.32</v>
      </c>
    </row>
    <row r="19" spans="1:23" x14ac:dyDescent="0.25">
      <c r="V19" s="45" t="s">
        <v>339</v>
      </c>
      <c r="W19" s="126">
        <v>0.32100000000000001</v>
      </c>
    </row>
    <row r="20" spans="1:23" x14ac:dyDescent="0.25">
      <c r="V20" s="45" t="s">
        <v>338</v>
      </c>
      <c r="W20" s="126">
        <v>0.32600000000000001</v>
      </c>
    </row>
    <row r="21" spans="1:23" x14ac:dyDescent="0.25">
      <c r="V21" s="45" t="s">
        <v>337</v>
      </c>
      <c r="W21" s="126">
        <v>0.32900000000000001</v>
      </c>
    </row>
    <row r="22" spans="1:23" x14ac:dyDescent="0.25">
      <c r="V22" s="45" t="s">
        <v>336</v>
      </c>
      <c r="W22" s="126">
        <v>0.33400000000000002</v>
      </c>
    </row>
    <row r="23" spans="1:23" x14ac:dyDescent="0.25">
      <c r="V23" s="45" t="s">
        <v>335</v>
      </c>
      <c r="W23" s="126">
        <v>0.34100000000000003</v>
      </c>
    </row>
    <row r="24" spans="1:23" x14ac:dyDescent="0.25">
      <c r="V24" s="45" t="s">
        <v>334</v>
      </c>
      <c r="W24" s="126">
        <v>0.35199999999999998</v>
      </c>
    </row>
    <row r="25" spans="1:23" x14ac:dyDescent="0.25">
      <c r="V25" s="45" t="s">
        <v>333</v>
      </c>
      <c r="W25" s="126">
        <v>0.35399999999999998</v>
      </c>
    </row>
    <row r="26" spans="1:23" x14ac:dyDescent="0.25">
      <c r="V26" s="45" t="s">
        <v>332</v>
      </c>
      <c r="W26" s="126">
        <v>0.35699999999999998</v>
      </c>
    </row>
    <row r="27" spans="1:23" x14ac:dyDescent="0.25">
      <c r="V27" s="45" t="s">
        <v>331</v>
      </c>
      <c r="W27" s="126">
        <v>0.36</v>
      </c>
    </row>
    <row r="28" spans="1:23" x14ac:dyDescent="0.25">
      <c r="A28" s="45" t="s">
        <v>321</v>
      </c>
      <c r="V28" s="45" t="s">
        <v>329</v>
      </c>
      <c r="W28" s="126">
        <v>0.38900000000000001</v>
      </c>
    </row>
    <row r="29" spans="1:23" x14ac:dyDescent="0.25">
      <c r="A29" s="45" t="s">
        <v>582</v>
      </c>
      <c r="V29" s="45" t="s">
        <v>330</v>
      </c>
      <c r="W29" s="126">
        <v>0.38900000000000001</v>
      </c>
    </row>
    <row r="30" spans="1:23" x14ac:dyDescent="0.25">
      <c r="A30" s="45" t="s">
        <v>322</v>
      </c>
      <c r="V30" s="45" t="s">
        <v>328</v>
      </c>
      <c r="W30" s="126">
        <v>0.44700000000000001</v>
      </c>
    </row>
    <row r="31" spans="1:23" x14ac:dyDescent="0.25">
      <c r="A31" s="45" t="s">
        <v>323</v>
      </c>
      <c r="V31" s="45" t="s">
        <v>327</v>
      </c>
      <c r="W31" s="126">
        <v>0.47199999999999998</v>
      </c>
    </row>
    <row r="32" spans="1:23" x14ac:dyDescent="0.25">
      <c r="A32" s="45" t="s">
        <v>324</v>
      </c>
      <c r="B32" s="45">
        <v>55.9</v>
      </c>
      <c r="D32" s="45" t="s">
        <v>408</v>
      </c>
      <c r="E32" s="45">
        <v>22.3</v>
      </c>
      <c r="V32" s="45" t="s">
        <v>326</v>
      </c>
      <c r="W32" s="126">
        <v>0.55900000000000005</v>
      </c>
    </row>
    <row r="33" spans="1:6" x14ac:dyDescent="0.25">
      <c r="A33" s="45" t="s">
        <v>325</v>
      </c>
      <c r="B33" s="45">
        <v>10.6</v>
      </c>
      <c r="D33" s="45" t="s">
        <v>409</v>
      </c>
      <c r="E33" s="45">
        <v>19.7</v>
      </c>
    </row>
    <row r="34" spans="1:6" x14ac:dyDescent="0.25">
      <c r="A34" s="45" t="s">
        <v>140</v>
      </c>
    </row>
    <row r="35" spans="1:6" x14ac:dyDescent="0.25">
      <c r="A35" s="59" t="s">
        <v>326</v>
      </c>
      <c r="B35" s="141">
        <v>0.55900000000000005</v>
      </c>
      <c r="C35" s="45">
        <v>1</v>
      </c>
      <c r="D35" s="125">
        <f>B35</f>
        <v>0.55900000000000005</v>
      </c>
    </row>
    <row r="36" spans="1:6" x14ac:dyDescent="0.25">
      <c r="A36" s="59" t="s">
        <v>327</v>
      </c>
      <c r="B36" s="141">
        <v>0.47199999999999998</v>
      </c>
      <c r="C36" s="45">
        <v>2</v>
      </c>
    </row>
    <row r="37" spans="1:6" x14ac:dyDescent="0.25">
      <c r="A37" s="59" t="s">
        <v>328</v>
      </c>
      <c r="B37" s="141">
        <v>0.44700000000000001</v>
      </c>
      <c r="C37" s="45">
        <v>3</v>
      </c>
    </row>
    <row r="38" spans="1:6" x14ac:dyDescent="0.25">
      <c r="A38" s="59" t="s">
        <v>329</v>
      </c>
      <c r="B38" s="141">
        <v>0.38900000000000001</v>
      </c>
      <c r="C38" s="45">
        <v>4</v>
      </c>
    </row>
    <row r="39" spans="1:6" x14ac:dyDescent="0.25">
      <c r="A39" s="59" t="s">
        <v>330</v>
      </c>
      <c r="B39" s="141">
        <v>0.38900000000000001</v>
      </c>
      <c r="C39" s="45">
        <v>5</v>
      </c>
    </row>
    <row r="40" spans="1:6" x14ac:dyDescent="0.25">
      <c r="A40" s="59" t="s">
        <v>331</v>
      </c>
      <c r="B40" s="141">
        <v>0.36</v>
      </c>
      <c r="C40" s="45">
        <v>6</v>
      </c>
    </row>
    <row r="41" spans="1:6" x14ac:dyDescent="0.25">
      <c r="A41" s="59" t="s">
        <v>332</v>
      </c>
      <c r="B41" s="141">
        <v>0.35699999999999998</v>
      </c>
      <c r="C41" s="45">
        <v>7</v>
      </c>
    </row>
    <row r="42" spans="1:6" x14ac:dyDescent="0.25">
      <c r="A42" s="59" t="s">
        <v>333</v>
      </c>
      <c r="B42" s="141">
        <v>0.35399999999999998</v>
      </c>
      <c r="C42" s="45">
        <v>8</v>
      </c>
    </row>
    <row r="43" spans="1:6" x14ac:dyDescent="0.25">
      <c r="A43" s="59" t="s">
        <v>334</v>
      </c>
      <c r="B43" s="141">
        <v>0.35199999999999998</v>
      </c>
      <c r="C43" s="45">
        <v>9</v>
      </c>
    </row>
    <row r="44" spans="1:6" x14ac:dyDescent="0.25">
      <c r="A44" s="59" t="s">
        <v>335</v>
      </c>
      <c r="B44" s="141">
        <v>0.34100000000000003</v>
      </c>
      <c r="C44" s="45">
        <v>10</v>
      </c>
    </row>
    <row r="45" spans="1:6" x14ac:dyDescent="0.25">
      <c r="A45" s="59" t="s">
        <v>336</v>
      </c>
      <c r="B45" s="141">
        <v>0.33400000000000002</v>
      </c>
      <c r="C45" s="45">
        <v>11</v>
      </c>
    </row>
    <row r="46" spans="1:6" x14ac:dyDescent="0.25">
      <c r="A46" s="63" t="s">
        <v>337</v>
      </c>
      <c r="B46" s="141">
        <v>0.32900000000000001</v>
      </c>
      <c r="C46" s="45">
        <v>12</v>
      </c>
      <c r="E46" s="45">
        <f>C46/83</f>
        <v>0.14457831325301204</v>
      </c>
      <c r="F46" s="45">
        <f>1-E46</f>
        <v>0.85542168674698793</v>
      </c>
    </row>
    <row r="47" spans="1:6" x14ac:dyDescent="0.25">
      <c r="A47" s="63" t="s">
        <v>338</v>
      </c>
      <c r="B47" s="141">
        <v>0.32600000000000001</v>
      </c>
      <c r="C47" s="45">
        <v>13</v>
      </c>
      <c r="E47" s="45">
        <f>C47/83</f>
        <v>0.15662650602409639</v>
      </c>
      <c r="F47" s="45">
        <f>1-E47</f>
        <v>0.84337349397590367</v>
      </c>
    </row>
    <row r="48" spans="1:6" x14ac:dyDescent="0.25">
      <c r="A48" s="59" t="s">
        <v>339</v>
      </c>
      <c r="B48" s="141">
        <v>0.32100000000000001</v>
      </c>
      <c r="C48" s="45">
        <v>14</v>
      </c>
      <c r="D48" s="126">
        <v>0.32200000000000001</v>
      </c>
      <c r="E48" s="45">
        <f t="shared" ref="E48:E60" si="0">C48/83</f>
        <v>0.16867469879518071</v>
      </c>
      <c r="F48" s="45">
        <f t="shared" ref="F48:F60" si="1">1-E48</f>
        <v>0.83132530120481929</v>
      </c>
    </row>
    <row r="49" spans="1:6" x14ac:dyDescent="0.25">
      <c r="A49" s="63" t="s">
        <v>340</v>
      </c>
      <c r="B49" s="141">
        <v>0.32</v>
      </c>
      <c r="C49" s="45">
        <v>15</v>
      </c>
      <c r="E49" s="45">
        <f t="shared" si="0"/>
        <v>0.18072289156626506</v>
      </c>
      <c r="F49" s="45">
        <f t="shared" si="1"/>
        <v>0.81927710843373491</v>
      </c>
    </row>
    <row r="50" spans="1:6" x14ac:dyDescent="0.25">
      <c r="A50" s="59" t="s">
        <v>341</v>
      </c>
      <c r="B50" s="141">
        <v>0.311</v>
      </c>
      <c r="C50" s="45">
        <v>16</v>
      </c>
      <c r="E50" s="45">
        <f t="shared" si="0"/>
        <v>0.19277108433734941</v>
      </c>
      <c r="F50" s="45">
        <f t="shared" si="1"/>
        <v>0.80722891566265065</v>
      </c>
    </row>
    <row r="51" spans="1:6" x14ac:dyDescent="0.25">
      <c r="A51" s="59" t="s">
        <v>342</v>
      </c>
      <c r="B51" s="141">
        <v>0.30299999999999999</v>
      </c>
      <c r="C51" s="45">
        <v>17</v>
      </c>
      <c r="E51" s="45">
        <f t="shared" si="0"/>
        <v>0.20481927710843373</v>
      </c>
      <c r="F51" s="45">
        <f t="shared" si="1"/>
        <v>0.79518072289156627</v>
      </c>
    </row>
    <row r="52" spans="1:6" x14ac:dyDescent="0.25">
      <c r="A52" s="59" t="s">
        <v>343</v>
      </c>
      <c r="B52" s="141">
        <v>0.29099999999999998</v>
      </c>
      <c r="C52" s="45">
        <v>18</v>
      </c>
      <c r="E52" s="45">
        <f t="shared" si="0"/>
        <v>0.21686746987951808</v>
      </c>
      <c r="F52" s="45">
        <f t="shared" si="1"/>
        <v>0.7831325301204819</v>
      </c>
    </row>
    <row r="53" spans="1:6" x14ac:dyDescent="0.25">
      <c r="A53" s="59" t="s">
        <v>344</v>
      </c>
      <c r="B53" s="141">
        <v>0.28799999999999998</v>
      </c>
      <c r="C53" s="45">
        <v>19</v>
      </c>
      <c r="E53" s="45">
        <f t="shared" si="0"/>
        <v>0.2289156626506024</v>
      </c>
      <c r="F53" s="45">
        <f t="shared" si="1"/>
        <v>0.77108433734939763</v>
      </c>
    </row>
    <row r="54" spans="1:6" x14ac:dyDescent="0.25">
      <c r="A54" s="59" t="s">
        <v>345</v>
      </c>
      <c r="B54" s="141">
        <v>0.27800000000000002</v>
      </c>
      <c r="C54" s="45">
        <v>20</v>
      </c>
      <c r="E54" s="45">
        <f t="shared" si="0"/>
        <v>0.24096385542168675</v>
      </c>
      <c r="F54" s="45">
        <f t="shared" si="1"/>
        <v>0.75903614457831325</v>
      </c>
    </row>
    <row r="55" spans="1:6" x14ac:dyDescent="0.25">
      <c r="A55" s="59" t="s">
        <v>346</v>
      </c>
      <c r="B55" s="141">
        <v>0.27800000000000002</v>
      </c>
      <c r="C55" s="45">
        <v>21</v>
      </c>
      <c r="E55" s="45">
        <f t="shared" si="0"/>
        <v>0.25301204819277107</v>
      </c>
      <c r="F55" s="45">
        <f t="shared" si="1"/>
        <v>0.74698795180722888</v>
      </c>
    </row>
    <row r="56" spans="1:6" x14ac:dyDescent="0.25">
      <c r="A56" s="63" t="s">
        <v>347</v>
      </c>
      <c r="B56" s="141">
        <v>0.25800000000000001</v>
      </c>
      <c r="C56" s="45">
        <v>22</v>
      </c>
      <c r="E56" s="45">
        <f t="shared" si="0"/>
        <v>0.26506024096385544</v>
      </c>
      <c r="F56" s="45">
        <f t="shared" si="1"/>
        <v>0.73493975903614461</v>
      </c>
    </row>
    <row r="57" spans="1:6" x14ac:dyDescent="0.25">
      <c r="A57" s="59" t="s">
        <v>348</v>
      </c>
      <c r="B57" s="141">
        <v>0.249</v>
      </c>
      <c r="C57" s="45">
        <v>23</v>
      </c>
      <c r="E57" s="45">
        <f t="shared" si="0"/>
        <v>0.27710843373493976</v>
      </c>
      <c r="F57" s="45">
        <f t="shared" si="1"/>
        <v>0.72289156626506024</v>
      </c>
    </row>
    <row r="58" spans="1:6" x14ac:dyDescent="0.25">
      <c r="A58" s="59" t="s">
        <v>349</v>
      </c>
      <c r="B58" s="141">
        <v>0.23899999999999999</v>
      </c>
      <c r="C58" s="45">
        <v>24</v>
      </c>
      <c r="E58" s="45">
        <f t="shared" si="0"/>
        <v>0.28915662650602408</v>
      </c>
      <c r="F58" s="45">
        <f t="shared" si="1"/>
        <v>0.71084337349397586</v>
      </c>
    </row>
    <row r="59" spans="1:6" x14ac:dyDescent="0.25">
      <c r="A59" s="59" t="s">
        <v>350</v>
      </c>
      <c r="B59" s="141">
        <v>0.23599999999999999</v>
      </c>
      <c r="C59" s="45">
        <v>25</v>
      </c>
      <c r="E59" s="45">
        <f t="shared" si="0"/>
        <v>0.30120481927710846</v>
      </c>
      <c r="F59" s="45">
        <f t="shared" si="1"/>
        <v>0.6987951807228916</v>
      </c>
    </row>
    <row r="60" spans="1:6" x14ac:dyDescent="0.25">
      <c r="A60" s="63" t="s">
        <v>351</v>
      </c>
      <c r="B60" s="141">
        <v>0.23300000000000001</v>
      </c>
      <c r="C60" s="45">
        <v>26</v>
      </c>
      <c r="E60" s="45">
        <f t="shared" si="0"/>
        <v>0.31325301204819278</v>
      </c>
      <c r="F60" s="45">
        <f t="shared" si="1"/>
        <v>0.68674698795180722</v>
      </c>
    </row>
    <row r="61" spans="1:6" x14ac:dyDescent="0.25">
      <c r="A61" s="59" t="s">
        <v>352</v>
      </c>
      <c r="B61" s="141">
        <v>0.23100000000000001</v>
      </c>
      <c r="C61" s="45">
        <v>27</v>
      </c>
    </row>
    <row r="62" spans="1:6" x14ac:dyDescent="0.25">
      <c r="A62" s="59" t="s">
        <v>353</v>
      </c>
      <c r="B62" s="141">
        <v>0.22700000000000001</v>
      </c>
      <c r="C62" s="45">
        <v>28</v>
      </c>
    </row>
    <row r="63" spans="1:6" x14ac:dyDescent="0.25">
      <c r="A63" s="59" t="s">
        <v>354</v>
      </c>
      <c r="B63" s="141">
        <v>0.22600000000000001</v>
      </c>
      <c r="C63" s="45">
        <v>29</v>
      </c>
    </row>
    <row r="64" spans="1:6" x14ac:dyDescent="0.25">
      <c r="A64" s="59" t="s">
        <v>355</v>
      </c>
      <c r="B64" s="141">
        <v>0.222</v>
      </c>
      <c r="C64" s="45">
        <v>30</v>
      </c>
    </row>
    <row r="65" spans="1:6" x14ac:dyDescent="0.25">
      <c r="A65" s="59" t="s">
        <v>356</v>
      </c>
      <c r="B65" s="141">
        <v>0.218</v>
      </c>
      <c r="C65" s="45">
        <v>31</v>
      </c>
    </row>
    <row r="66" spans="1:6" x14ac:dyDescent="0.25">
      <c r="A66" s="140" t="s">
        <v>272</v>
      </c>
      <c r="B66" s="142">
        <v>0.21299999999999999</v>
      </c>
      <c r="C66" s="79">
        <v>32</v>
      </c>
      <c r="D66" s="125">
        <f>B66</f>
        <v>0.21299999999999999</v>
      </c>
      <c r="E66" s="45">
        <f>C66/83</f>
        <v>0.38554216867469882</v>
      </c>
      <c r="F66" s="45">
        <f>1-E66</f>
        <v>0.61445783132530118</v>
      </c>
    </row>
    <row r="67" spans="1:6" x14ac:dyDescent="0.25">
      <c r="A67" s="59" t="s">
        <v>357</v>
      </c>
      <c r="B67" s="141">
        <v>0.21199999999999999</v>
      </c>
      <c r="C67" s="45">
        <v>33</v>
      </c>
      <c r="E67" s="45">
        <f t="shared" ref="E67:E71" si="2">C67/83</f>
        <v>0.39759036144578314</v>
      </c>
      <c r="F67" s="45">
        <f t="shared" ref="F67:F84" si="3">1-E67</f>
        <v>0.60240963855421681</v>
      </c>
    </row>
    <row r="68" spans="1:6" x14ac:dyDescent="0.25">
      <c r="A68" s="59" t="s">
        <v>358</v>
      </c>
      <c r="B68" s="141">
        <v>0.21099999999999999</v>
      </c>
      <c r="C68" s="45">
        <v>34</v>
      </c>
      <c r="E68" s="45">
        <f t="shared" si="2"/>
        <v>0.40963855421686746</v>
      </c>
      <c r="F68" s="45">
        <f t="shared" si="3"/>
        <v>0.59036144578313254</v>
      </c>
    </row>
    <row r="69" spans="1:6" x14ac:dyDescent="0.25">
      <c r="A69" s="59" t="s">
        <v>359</v>
      </c>
      <c r="B69" s="141">
        <v>0.21</v>
      </c>
      <c r="C69" s="45">
        <v>35</v>
      </c>
      <c r="E69" s="45">
        <f t="shared" si="2"/>
        <v>0.42168674698795183</v>
      </c>
      <c r="F69" s="45">
        <f t="shared" si="3"/>
        <v>0.57831325301204817</v>
      </c>
    </row>
    <row r="70" spans="1:6" x14ac:dyDescent="0.25">
      <c r="A70" s="63" t="s">
        <v>360</v>
      </c>
      <c r="B70" s="141">
        <v>0.21</v>
      </c>
      <c r="C70" s="45">
        <v>36</v>
      </c>
      <c r="E70" s="45">
        <f t="shared" si="2"/>
        <v>0.43373493975903615</v>
      </c>
      <c r="F70" s="45">
        <f t="shared" si="3"/>
        <v>0.56626506024096379</v>
      </c>
    </row>
    <row r="71" spans="1:6" x14ac:dyDescent="0.25">
      <c r="A71" s="59" t="s">
        <v>361</v>
      </c>
      <c r="B71" s="141">
        <v>0.21</v>
      </c>
      <c r="C71" s="45">
        <v>37</v>
      </c>
      <c r="E71" s="45">
        <f t="shared" si="2"/>
        <v>0.44578313253012047</v>
      </c>
      <c r="F71" s="45">
        <f t="shared" si="3"/>
        <v>0.55421686746987953</v>
      </c>
    </row>
    <row r="72" spans="1:6" x14ac:dyDescent="0.25">
      <c r="A72" s="59" t="s">
        <v>362</v>
      </c>
      <c r="B72" s="141">
        <v>0.20899999999999999</v>
      </c>
      <c r="C72" s="45">
        <v>38</v>
      </c>
      <c r="E72" s="45">
        <f t="shared" ref="E72:E84" si="4">C72/83</f>
        <v>0.45783132530120479</v>
      </c>
      <c r="F72" s="45">
        <f t="shared" si="3"/>
        <v>0.54216867469879526</v>
      </c>
    </row>
    <row r="73" spans="1:6" x14ac:dyDescent="0.25">
      <c r="A73" s="59" t="s">
        <v>363</v>
      </c>
      <c r="B73" s="141">
        <v>0.20699999999999999</v>
      </c>
      <c r="C73" s="45">
        <v>39</v>
      </c>
      <c r="E73" s="45">
        <f t="shared" si="4"/>
        <v>0.46987951807228917</v>
      </c>
      <c r="F73" s="45">
        <f t="shared" si="3"/>
        <v>0.53012048192771077</v>
      </c>
    </row>
    <row r="74" spans="1:6" x14ac:dyDescent="0.25">
      <c r="A74" s="59" t="s">
        <v>364</v>
      </c>
      <c r="B74" s="141">
        <v>0.20499999999999999</v>
      </c>
      <c r="C74" s="45">
        <v>40</v>
      </c>
      <c r="E74" s="45">
        <f t="shared" si="4"/>
        <v>0.48192771084337349</v>
      </c>
      <c r="F74" s="45">
        <f t="shared" si="3"/>
        <v>0.51807228915662651</v>
      </c>
    </row>
    <row r="75" spans="1:6" x14ac:dyDescent="0.25">
      <c r="A75" s="59" t="s">
        <v>365</v>
      </c>
      <c r="B75" s="141">
        <v>0.20300000000000001</v>
      </c>
      <c r="C75" s="45">
        <v>41</v>
      </c>
      <c r="E75" s="45">
        <f t="shared" si="4"/>
        <v>0.49397590361445781</v>
      </c>
      <c r="F75" s="45">
        <f t="shared" si="3"/>
        <v>0.50602409638554224</v>
      </c>
    </row>
    <row r="76" spans="1:6" x14ac:dyDescent="0.25">
      <c r="A76" s="59" t="s">
        <v>366</v>
      </c>
      <c r="B76" s="141">
        <v>0.19700000000000001</v>
      </c>
      <c r="C76" s="45">
        <v>42</v>
      </c>
      <c r="E76" s="45">
        <f t="shared" si="4"/>
        <v>0.50602409638554213</v>
      </c>
      <c r="F76" s="45">
        <f t="shared" si="3"/>
        <v>0.49397590361445787</v>
      </c>
    </row>
    <row r="77" spans="1:6" x14ac:dyDescent="0.25">
      <c r="A77" s="59" t="s">
        <v>367</v>
      </c>
      <c r="B77" s="141">
        <v>0.19500000000000001</v>
      </c>
      <c r="C77" s="45">
        <v>43</v>
      </c>
      <c r="E77" s="45">
        <f t="shared" si="4"/>
        <v>0.51807228915662651</v>
      </c>
      <c r="F77" s="45">
        <f t="shared" si="3"/>
        <v>0.48192771084337349</v>
      </c>
    </row>
    <row r="78" spans="1:6" x14ac:dyDescent="0.25">
      <c r="A78" s="59" t="s">
        <v>368</v>
      </c>
      <c r="B78" s="141">
        <v>0.19400000000000001</v>
      </c>
      <c r="C78" s="45">
        <v>44</v>
      </c>
      <c r="E78" s="45">
        <f t="shared" si="4"/>
        <v>0.53012048192771088</v>
      </c>
      <c r="F78" s="45">
        <f t="shared" si="3"/>
        <v>0.46987951807228912</v>
      </c>
    </row>
    <row r="79" spans="1:6" x14ac:dyDescent="0.25">
      <c r="A79" s="63" t="s">
        <v>369</v>
      </c>
      <c r="B79" s="141">
        <v>0.19400000000000001</v>
      </c>
      <c r="C79" s="45">
        <v>45</v>
      </c>
      <c r="E79" s="45">
        <f t="shared" si="4"/>
        <v>0.54216867469879515</v>
      </c>
      <c r="F79" s="45">
        <f t="shared" si="3"/>
        <v>0.45783132530120485</v>
      </c>
    </row>
    <row r="80" spans="1:6" x14ac:dyDescent="0.25">
      <c r="A80" s="59" t="s">
        <v>370</v>
      </c>
      <c r="B80" s="141">
        <v>0.193</v>
      </c>
      <c r="C80" s="45">
        <v>46</v>
      </c>
      <c r="E80" s="45">
        <f t="shared" si="4"/>
        <v>0.55421686746987953</v>
      </c>
      <c r="F80" s="45">
        <f t="shared" si="3"/>
        <v>0.44578313253012047</v>
      </c>
    </row>
    <row r="81" spans="1:12" x14ac:dyDescent="0.25">
      <c r="A81" s="59" t="s">
        <v>371</v>
      </c>
      <c r="B81" s="141">
        <v>0.192</v>
      </c>
      <c r="C81" s="45">
        <v>47</v>
      </c>
      <c r="E81" s="45">
        <f t="shared" si="4"/>
        <v>0.5662650602409639</v>
      </c>
      <c r="F81" s="45">
        <f t="shared" si="3"/>
        <v>0.4337349397590361</v>
      </c>
    </row>
    <row r="82" spans="1:12" x14ac:dyDescent="0.25">
      <c r="A82" s="59" t="s">
        <v>372</v>
      </c>
      <c r="B82" s="141">
        <v>0.186</v>
      </c>
      <c r="C82" s="45">
        <v>48</v>
      </c>
      <c r="E82" s="45">
        <f t="shared" si="4"/>
        <v>0.57831325301204817</v>
      </c>
      <c r="F82" s="45">
        <f t="shared" si="3"/>
        <v>0.42168674698795183</v>
      </c>
    </row>
    <row r="83" spans="1:12" x14ac:dyDescent="0.25">
      <c r="A83" s="63" t="s">
        <v>373</v>
      </c>
      <c r="B83" s="141">
        <v>0.185</v>
      </c>
      <c r="C83" s="45">
        <v>49</v>
      </c>
      <c r="E83" s="45">
        <f t="shared" si="4"/>
        <v>0.59036144578313254</v>
      </c>
      <c r="F83" s="45">
        <f t="shared" si="3"/>
        <v>0.40963855421686746</v>
      </c>
    </row>
    <row r="84" spans="1:12" x14ac:dyDescent="0.25">
      <c r="A84" s="63" t="s">
        <v>374</v>
      </c>
      <c r="B84" s="141">
        <v>0.184</v>
      </c>
      <c r="C84" s="45">
        <v>50</v>
      </c>
      <c r="E84" s="45">
        <f t="shared" si="4"/>
        <v>0.60240963855421692</v>
      </c>
      <c r="F84" s="45">
        <f t="shared" si="3"/>
        <v>0.39759036144578308</v>
      </c>
    </row>
    <row r="85" spans="1:12" x14ac:dyDescent="0.25">
      <c r="A85" s="59" t="s">
        <v>375</v>
      </c>
      <c r="B85" s="141">
        <v>0.183</v>
      </c>
      <c r="C85" s="45">
        <v>51</v>
      </c>
    </row>
    <row r="86" spans="1:12" x14ac:dyDescent="0.25">
      <c r="A86" s="59" t="s">
        <v>376</v>
      </c>
      <c r="B86" s="141">
        <v>0.182</v>
      </c>
      <c r="C86" s="45">
        <v>52</v>
      </c>
    </row>
    <row r="87" spans="1:12" x14ac:dyDescent="0.25">
      <c r="A87" s="59" t="s">
        <v>377</v>
      </c>
      <c r="B87" s="141">
        <v>0.18</v>
      </c>
      <c r="C87" s="45">
        <v>53</v>
      </c>
    </row>
    <row r="88" spans="1:12" x14ac:dyDescent="0.25">
      <c r="A88" s="59" t="s">
        <v>378</v>
      </c>
      <c r="B88" s="141">
        <v>0.17899999999999999</v>
      </c>
      <c r="C88" s="45">
        <v>54</v>
      </c>
    </row>
    <row r="89" spans="1:12" x14ac:dyDescent="0.25">
      <c r="A89" s="63" t="s">
        <v>379</v>
      </c>
      <c r="B89" s="141">
        <v>0.17399999999999999</v>
      </c>
      <c r="C89" s="45">
        <v>55</v>
      </c>
    </row>
    <row r="90" spans="1:12" x14ac:dyDescent="0.25">
      <c r="A90" s="59" t="s">
        <v>380</v>
      </c>
      <c r="B90" s="141">
        <v>0.17299999999999999</v>
      </c>
      <c r="C90" s="45">
        <v>56</v>
      </c>
    </row>
    <row r="91" spans="1:12" x14ac:dyDescent="0.25">
      <c r="A91" s="59" t="s">
        <v>381</v>
      </c>
      <c r="B91" s="141">
        <v>0.17100000000000001</v>
      </c>
      <c r="C91" s="45">
        <v>57</v>
      </c>
    </row>
    <row r="92" spans="1:12" x14ac:dyDescent="0.25">
      <c r="A92" s="59" t="s">
        <v>382</v>
      </c>
      <c r="B92" s="141">
        <v>0.17</v>
      </c>
      <c r="C92" s="45">
        <v>58</v>
      </c>
    </row>
    <row r="93" spans="1:12" x14ac:dyDescent="0.25">
      <c r="A93" s="59" t="s">
        <v>383</v>
      </c>
      <c r="B93" s="141">
        <v>0.16600000000000001</v>
      </c>
      <c r="C93" s="45">
        <v>59</v>
      </c>
    </row>
    <row r="94" spans="1:12" x14ac:dyDescent="0.25">
      <c r="A94" s="63" t="s">
        <v>384</v>
      </c>
      <c r="B94" s="141">
        <v>0.16500000000000001</v>
      </c>
      <c r="C94" s="45">
        <v>60</v>
      </c>
    </row>
    <row r="95" spans="1:12" x14ac:dyDescent="0.25">
      <c r="A95" s="59" t="s">
        <v>385</v>
      </c>
      <c r="B95" s="141">
        <v>0.16400000000000001</v>
      </c>
      <c r="C95" s="45">
        <v>61</v>
      </c>
      <c r="I95" s="45">
        <v>1</v>
      </c>
      <c r="J95" s="59" t="s">
        <v>326</v>
      </c>
      <c r="K95" s="141">
        <v>0.55900000000000005</v>
      </c>
      <c r="L95" s="143">
        <f>K95</f>
        <v>0.55900000000000005</v>
      </c>
    </row>
    <row r="96" spans="1:12" x14ac:dyDescent="0.25">
      <c r="A96" s="63" t="s">
        <v>386</v>
      </c>
      <c r="B96" s="141">
        <v>0.16300000000000001</v>
      </c>
      <c r="C96" s="45">
        <v>62</v>
      </c>
      <c r="I96" s="45">
        <v>2</v>
      </c>
      <c r="J96" s="59" t="s">
        <v>327</v>
      </c>
      <c r="K96" s="141">
        <v>0.47199999999999998</v>
      </c>
      <c r="L96" s="143"/>
    </row>
    <row r="97" spans="1:12" x14ac:dyDescent="0.25">
      <c r="A97" s="59" t="s">
        <v>387</v>
      </c>
      <c r="B97" s="141">
        <v>0.16200000000000001</v>
      </c>
      <c r="C97" s="45">
        <v>63</v>
      </c>
      <c r="I97" s="45">
        <v>3</v>
      </c>
      <c r="J97" s="59" t="s">
        <v>328</v>
      </c>
      <c r="K97" s="141">
        <v>0.44700000000000001</v>
      </c>
      <c r="L97" s="143"/>
    </row>
    <row r="98" spans="1:12" x14ac:dyDescent="0.25">
      <c r="A98" s="59" t="s">
        <v>388</v>
      </c>
      <c r="B98" s="141">
        <v>0.16</v>
      </c>
      <c r="C98" s="45">
        <v>64</v>
      </c>
      <c r="I98" s="45">
        <v>4</v>
      </c>
      <c r="J98" s="59" t="s">
        <v>329</v>
      </c>
      <c r="K98" s="141">
        <v>0.38900000000000001</v>
      </c>
      <c r="L98" s="141">
        <v>0.38900000000000001</v>
      </c>
    </row>
    <row r="99" spans="1:12" x14ac:dyDescent="0.25">
      <c r="A99" s="59" t="s">
        <v>389</v>
      </c>
      <c r="B99" s="141">
        <v>0.159</v>
      </c>
      <c r="C99" s="45">
        <v>65</v>
      </c>
      <c r="I99" s="45">
        <v>5</v>
      </c>
      <c r="J99" s="59" t="s">
        <v>330</v>
      </c>
      <c r="K99" s="141">
        <v>0.38900000000000001</v>
      </c>
      <c r="L99" s="143"/>
    </row>
    <row r="100" spans="1:12" x14ac:dyDescent="0.25">
      <c r="A100" s="63" t="s">
        <v>390</v>
      </c>
      <c r="B100" s="141">
        <v>0.158</v>
      </c>
      <c r="C100" s="45">
        <v>66</v>
      </c>
      <c r="I100" s="45">
        <v>6</v>
      </c>
      <c r="J100" s="59" t="s">
        <v>331</v>
      </c>
      <c r="K100" s="141">
        <v>0.36</v>
      </c>
      <c r="L100" s="143"/>
    </row>
    <row r="101" spans="1:12" x14ac:dyDescent="0.25">
      <c r="A101" s="63" t="s">
        <v>391</v>
      </c>
      <c r="B101" s="141">
        <v>0.156</v>
      </c>
      <c r="C101" s="45">
        <v>67</v>
      </c>
      <c r="I101" s="45">
        <v>7</v>
      </c>
      <c r="J101" s="59" t="s">
        <v>332</v>
      </c>
      <c r="K101" s="141">
        <v>0.35699999999999998</v>
      </c>
      <c r="L101" s="143"/>
    </row>
    <row r="102" spans="1:12" x14ac:dyDescent="0.25">
      <c r="A102" s="59" t="s">
        <v>392</v>
      </c>
      <c r="B102" s="141">
        <v>0.155</v>
      </c>
      <c r="C102" s="45">
        <v>68</v>
      </c>
      <c r="I102" s="45">
        <v>8</v>
      </c>
      <c r="J102" s="59" t="s">
        <v>333</v>
      </c>
      <c r="K102" s="141">
        <v>0.35399999999999998</v>
      </c>
      <c r="L102" s="143"/>
    </row>
    <row r="103" spans="1:12" x14ac:dyDescent="0.25">
      <c r="A103" s="59" t="s">
        <v>393</v>
      </c>
      <c r="B103" s="141">
        <v>0.154</v>
      </c>
      <c r="C103" s="45">
        <v>69</v>
      </c>
      <c r="I103" s="45">
        <v>9</v>
      </c>
      <c r="J103" s="59" t="s">
        <v>334</v>
      </c>
      <c r="K103" s="141">
        <v>0.35199999999999998</v>
      </c>
      <c r="L103" s="143"/>
    </row>
    <row r="104" spans="1:12" x14ac:dyDescent="0.25">
      <c r="A104" s="59" t="s">
        <v>394</v>
      </c>
      <c r="B104" s="141">
        <v>0.14399999999999999</v>
      </c>
      <c r="C104" s="45">
        <v>70</v>
      </c>
      <c r="I104" s="45">
        <v>10</v>
      </c>
      <c r="J104" s="59" t="s">
        <v>335</v>
      </c>
      <c r="K104" s="141">
        <v>0.34100000000000003</v>
      </c>
      <c r="L104" s="143"/>
    </row>
    <row r="105" spans="1:12" x14ac:dyDescent="0.25">
      <c r="A105" s="59" t="s">
        <v>395</v>
      </c>
      <c r="B105" s="141">
        <v>0.14199999999999999</v>
      </c>
      <c r="C105" s="45">
        <v>71</v>
      </c>
      <c r="I105" s="45">
        <v>11</v>
      </c>
      <c r="J105" s="59" t="s">
        <v>336</v>
      </c>
      <c r="K105" s="141">
        <v>0.33400000000000002</v>
      </c>
      <c r="L105" s="143"/>
    </row>
    <row r="106" spans="1:12" x14ac:dyDescent="0.25">
      <c r="A106" s="59" t="s">
        <v>396</v>
      </c>
      <c r="B106" s="141">
        <v>0.14199999999999999</v>
      </c>
      <c r="C106" s="45">
        <v>72</v>
      </c>
      <c r="I106" s="45">
        <v>12</v>
      </c>
      <c r="J106" s="63" t="s">
        <v>337</v>
      </c>
      <c r="K106" s="141">
        <v>0.32900000000000001</v>
      </c>
      <c r="L106" s="143"/>
    </row>
    <row r="107" spans="1:12" x14ac:dyDescent="0.25">
      <c r="A107" s="59" t="s">
        <v>397</v>
      </c>
      <c r="B107" s="141">
        <v>0.14000000000000001</v>
      </c>
      <c r="C107" s="45">
        <v>73</v>
      </c>
      <c r="I107" s="45">
        <v>13</v>
      </c>
      <c r="J107" s="63" t="s">
        <v>338</v>
      </c>
      <c r="K107" s="141">
        <v>0.32600000000000001</v>
      </c>
      <c r="L107" s="143"/>
    </row>
    <row r="108" spans="1:12" x14ac:dyDescent="0.25">
      <c r="A108" s="59" t="s">
        <v>398</v>
      </c>
      <c r="B108" s="141">
        <v>0.13700000000000001</v>
      </c>
      <c r="C108" s="45">
        <v>74</v>
      </c>
      <c r="I108" s="45">
        <v>14</v>
      </c>
      <c r="J108" s="59" t="s">
        <v>339</v>
      </c>
      <c r="K108" s="141">
        <v>0.32100000000000001</v>
      </c>
      <c r="L108" s="143">
        <v>0.32200000000000001</v>
      </c>
    </row>
    <row r="109" spans="1:12" x14ac:dyDescent="0.25">
      <c r="A109" s="59" t="s">
        <v>399</v>
      </c>
      <c r="B109" s="141">
        <v>0.13500000000000001</v>
      </c>
      <c r="C109" s="45">
        <v>75</v>
      </c>
      <c r="I109" s="45">
        <v>15</v>
      </c>
      <c r="J109" s="63" t="s">
        <v>340</v>
      </c>
      <c r="K109" s="141">
        <v>0.32</v>
      </c>
      <c r="L109" s="143"/>
    </row>
    <row r="110" spans="1:12" x14ac:dyDescent="0.25">
      <c r="A110" s="59" t="s">
        <v>400</v>
      </c>
      <c r="B110" s="141">
        <v>0.13500000000000001</v>
      </c>
      <c r="C110" s="45">
        <v>76</v>
      </c>
      <c r="I110" s="45">
        <v>16</v>
      </c>
      <c r="J110" s="59" t="s">
        <v>341</v>
      </c>
      <c r="K110" s="141">
        <v>0.311</v>
      </c>
      <c r="L110" s="143"/>
    </row>
    <row r="111" spans="1:12" x14ac:dyDescent="0.25">
      <c r="A111" s="59" t="s">
        <v>401</v>
      </c>
      <c r="B111" s="141">
        <v>0.13300000000000001</v>
      </c>
      <c r="C111" s="45">
        <v>77</v>
      </c>
      <c r="I111" s="45">
        <v>17</v>
      </c>
      <c r="J111" s="59" t="s">
        <v>342</v>
      </c>
      <c r="K111" s="141">
        <v>0.30299999999999999</v>
      </c>
      <c r="L111" s="143"/>
    </row>
    <row r="112" spans="1:12" x14ac:dyDescent="0.25">
      <c r="A112" s="59" t="s">
        <v>402</v>
      </c>
      <c r="B112" s="141">
        <v>0.126</v>
      </c>
      <c r="C112" s="45">
        <v>78</v>
      </c>
      <c r="I112" s="45">
        <v>18</v>
      </c>
      <c r="J112" s="59" t="s">
        <v>343</v>
      </c>
      <c r="K112" s="141">
        <v>0.29099999999999998</v>
      </c>
      <c r="L112" s="143"/>
    </row>
    <row r="113" spans="1:12" x14ac:dyDescent="0.25">
      <c r="A113" s="59" t="s">
        <v>403</v>
      </c>
      <c r="B113" s="141">
        <v>0.126</v>
      </c>
      <c r="C113" s="45">
        <v>79</v>
      </c>
      <c r="I113" s="45">
        <v>19</v>
      </c>
      <c r="J113" s="59" t="s">
        <v>344</v>
      </c>
      <c r="K113" s="141">
        <v>0.28799999999999998</v>
      </c>
      <c r="L113" s="143"/>
    </row>
    <row r="114" spans="1:12" x14ac:dyDescent="0.25">
      <c r="A114" s="59" t="s">
        <v>404</v>
      </c>
      <c r="B114" s="141">
        <v>0.122</v>
      </c>
      <c r="C114" s="45">
        <v>80</v>
      </c>
      <c r="I114" s="45">
        <v>20</v>
      </c>
      <c r="J114" s="59" t="s">
        <v>345</v>
      </c>
      <c r="K114" s="141">
        <v>0.27800000000000002</v>
      </c>
      <c r="L114" s="143"/>
    </row>
    <row r="115" spans="1:12" x14ac:dyDescent="0.25">
      <c r="A115" s="59" t="s">
        <v>405</v>
      </c>
      <c r="B115" s="141">
        <v>0.11899999999999999</v>
      </c>
      <c r="C115" s="45">
        <v>81</v>
      </c>
      <c r="I115" s="45">
        <v>21</v>
      </c>
      <c r="J115" s="59" t="s">
        <v>346</v>
      </c>
      <c r="K115" s="141">
        <v>0.27800000000000002</v>
      </c>
      <c r="L115" s="143"/>
    </row>
    <row r="116" spans="1:12" x14ac:dyDescent="0.25">
      <c r="A116" s="59" t="s">
        <v>406</v>
      </c>
      <c r="B116" s="141">
        <v>0.11899999999999999</v>
      </c>
      <c r="C116" s="45">
        <v>82</v>
      </c>
      <c r="I116" s="45">
        <v>22</v>
      </c>
      <c r="J116" s="63" t="s">
        <v>347</v>
      </c>
      <c r="K116" s="141">
        <v>0.25800000000000001</v>
      </c>
      <c r="L116" s="143"/>
    </row>
    <row r="117" spans="1:12" x14ac:dyDescent="0.25">
      <c r="A117" s="59" t="s">
        <v>407</v>
      </c>
      <c r="B117" s="141">
        <v>0.106</v>
      </c>
      <c r="C117" s="45">
        <v>83</v>
      </c>
      <c r="D117" s="125">
        <f>B117</f>
        <v>0.106</v>
      </c>
      <c r="I117" s="45">
        <v>23</v>
      </c>
      <c r="J117" s="59" t="s">
        <v>348</v>
      </c>
      <c r="K117" s="141">
        <v>0.249</v>
      </c>
      <c r="L117" s="143"/>
    </row>
    <row r="118" spans="1:12" x14ac:dyDescent="0.25">
      <c r="A118" s="59"/>
      <c r="B118" s="59"/>
      <c r="I118" s="45">
        <v>24</v>
      </c>
      <c r="J118" s="59" t="s">
        <v>349</v>
      </c>
      <c r="K118" s="141">
        <v>0.23899999999999999</v>
      </c>
      <c r="L118" s="143"/>
    </row>
    <row r="119" spans="1:12" x14ac:dyDescent="0.25">
      <c r="A119" s="78" t="s">
        <v>408</v>
      </c>
      <c r="B119" s="59">
        <f>AVERAGE(B35:B117)</f>
        <v>0.2234698795180724</v>
      </c>
      <c r="I119" s="45">
        <v>25</v>
      </c>
      <c r="J119" s="59" t="s">
        <v>350</v>
      </c>
      <c r="K119" s="141">
        <v>0.23599999999999999</v>
      </c>
      <c r="L119" s="143"/>
    </row>
    <row r="120" spans="1:12" x14ac:dyDescent="0.25">
      <c r="A120" s="78" t="s">
        <v>409</v>
      </c>
      <c r="B120" s="59">
        <f>MEDIAN(B35:B117)</f>
        <v>0.19700000000000001</v>
      </c>
      <c r="I120" s="45">
        <v>26</v>
      </c>
      <c r="J120" s="63" t="s">
        <v>351</v>
      </c>
      <c r="K120" s="141">
        <v>0.23300000000000001</v>
      </c>
      <c r="L120" s="143"/>
    </row>
    <row r="121" spans="1:12" x14ac:dyDescent="0.25">
      <c r="I121" s="45">
        <v>27</v>
      </c>
      <c r="J121" s="59" t="s">
        <v>352</v>
      </c>
      <c r="K121" s="141">
        <v>0.23100000000000001</v>
      </c>
      <c r="L121" s="143"/>
    </row>
    <row r="122" spans="1:12" x14ac:dyDescent="0.25">
      <c r="I122" s="45">
        <v>28</v>
      </c>
      <c r="J122" s="59" t="s">
        <v>353</v>
      </c>
      <c r="K122" s="141">
        <v>0.22700000000000001</v>
      </c>
      <c r="L122" s="143"/>
    </row>
    <row r="123" spans="1:12" x14ac:dyDescent="0.25">
      <c r="I123" s="45">
        <v>29</v>
      </c>
      <c r="J123" s="59" t="s">
        <v>354</v>
      </c>
      <c r="K123" s="141">
        <v>0.22600000000000001</v>
      </c>
      <c r="L123" s="143"/>
    </row>
    <row r="124" spans="1:12" x14ac:dyDescent="0.25">
      <c r="I124" s="45">
        <v>30</v>
      </c>
      <c r="J124" s="59" t="s">
        <v>355</v>
      </c>
      <c r="K124" s="141">
        <v>0.222</v>
      </c>
      <c r="L124" s="143"/>
    </row>
    <row r="125" spans="1:12" x14ac:dyDescent="0.25">
      <c r="I125" s="45">
        <v>31</v>
      </c>
      <c r="J125" s="59" t="s">
        <v>356</v>
      </c>
      <c r="K125" s="141">
        <v>0.218</v>
      </c>
      <c r="L125" s="143"/>
    </row>
    <row r="126" spans="1:12" x14ac:dyDescent="0.25">
      <c r="I126" s="45">
        <v>32</v>
      </c>
      <c r="J126" s="140" t="s">
        <v>272</v>
      </c>
      <c r="K126" s="142">
        <v>0.21299999999999999</v>
      </c>
      <c r="L126" s="143">
        <f>K126</f>
        <v>0.21299999999999999</v>
      </c>
    </row>
    <row r="127" spans="1:12" x14ac:dyDescent="0.25">
      <c r="I127" s="45">
        <v>33</v>
      </c>
      <c r="J127" s="59" t="s">
        <v>357</v>
      </c>
      <c r="K127" s="141">
        <v>0.21199999999999999</v>
      </c>
      <c r="L127" s="143"/>
    </row>
    <row r="128" spans="1:12" x14ac:dyDescent="0.25">
      <c r="I128" s="45">
        <v>34</v>
      </c>
      <c r="J128" s="59" t="s">
        <v>358</v>
      </c>
      <c r="K128" s="141">
        <v>0.21099999999999999</v>
      </c>
      <c r="L128" s="143"/>
    </row>
    <row r="129" spans="9:12" x14ac:dyDescent="0.25">
      <c r="I129" s="45">
        <v>35</v>
      </c>
      <c r="J129" s="59" t="s">
        <v>359</v>
      </c>
      <c r="K129" s="141">
        <v>0.21</v>
      </c>
      <c r="L129" s="143"/>
    </row>
    <row r="130" spans="9:12" x14ac:dyDescent="0.25">
      <c r="I130" s="45">
        <v>36</v>
      </c>
      <c r="J130" s="63" t="s">
        <v>360</v>
      </c>
      <c r="K130" s="141">
        <v>0.21</v>
      </c>
      <c r="L130" s="143"/>
    </row>
    <row r="131" spans="9:12" x14ac:dyDescent="0.25">
      <c r="I131" s="45">
        <v>37</v>
      </c>
      <c r="J131" s="59" t="s">
        <v>361</v>
      </c>
      <c r="K131" s="141">
        <v>0.21</v>
      </c>
      <c r="L131" s="143"/>
    </row>
    <row r="132" spans="9:12" x14ac:dyDescent="0.25">
      <c r="I132" s="45">
        <v>38</v>
      </c>
      <c r="J132" s="59" t="s">
        <v>362</v>
      </c>
      <c r="K132" s="141">
        <v>0.20899999999999999</v>
      </c>
      <c r="L132" s="143"/>
    </row>
    <row r="133" spans="9:12" x14ac:dyDescent="0.25">
      <c r="I133" s="45">
        <v>39</v>
      </c>
      <c r="J133" s="59" t="s">
        <v>363</v>
      </c>
      <c r="K133" s="141">
        <v>0.20699999999999999</v>
      </c>
      <c r="L133" s="143"/>
    </row>
    <row r="134" spans="9:12" x14ac:dyDescent="0.25">
      <c r="I134" s="45">
        <v>40</v>
      </c>
      <c r="J134" s="59" t="s">
        <v>364</v>
      </c>
      <c r="K134" s="141">
        <v>0.20499999999999999</v>
      </c>
      <c r="L134" s="143"/>
    </row>
    <row r="135" spans="9:12" x14ac:dyDescent="0.25">
      <c r="I135" s="45">
        <v>41</v>
      </c>
      <c r="J135" s="59" t="s">
        <v>365</v>
      </c>
      <c r="K135" s="141">
        <v>0.20300000000000001</v>
      </c>
      <c r="L135" s="143"/>
    </row>
    <row r="136" spans="9:12" x14ac:dyDescent="0.25">
      <c r="I136" s="45">
        <v>42</v>
      </c>
      <c r="J136" s="59" t="s">
        <v>366</v>
      </c>
      <c r="K136" s="141">
        <v>0.19700000000000001</v>
      </c>
      <c r="L136" s="143"/>
    </row>
    <row r="137" spans="9:12" x14ac:dyDescent="0.25">
      <c r="I137" s="45">
        <v>43</v>
      </c>
      <c r="J137" s="59" t="s">
        <v>367</v>
      </c>
      <c r="K137" s="141">
        <v>0.19500000000000001</v>
      </c>
      <c r="L137" s="143"/>
    </row>
    <row r="138" spans="9:12" x14ac:dyDescent="0.25">
      <c r="I138" s="45">
        <v>44</v>
      </c>
      <c r="J138" s="59" t="s">
        <v>368</v>
      </c>
      <c r="K138" s="141">
        <v>0.19400000000000001</v>
      </c>
      <c r="L138" s="143"/>
    </row>
    <row r="139" spans="9:12" x14ac:dyDescent="0.25">
      <c r="I139" s="45">
        <v>45</v>
      </c>
      <c r="J139" s="63" t="s">
        <v>369</v>
      </c>
      <c r="K139" s="141">
        <v>0.19400000000000001</v>
      </c>
      <c r="L139" s="143"/>
    </row>
    <row r="140" spans="9:12" x14ac:dyDescent="0.25">
      <c r="I140" s="45">
        <v>46</v>
      </c>
      <c r="J140" s="59" t="s">
        <v>370</v>
      </c>
      <c r="K140" s="141">
        <v>0.193</v>
      </c>
      <c r="L140" s="143"/>
    </row>
    <row r="141" spans="9:12" x14ac:dyDescent="0.25">
      <c r="I141" s="45">
        <v>47</v>
      </c>
      <c r="J141" s="59" t="s">
        <v>371</v>
      </c>
      <c r="K141" s="141">
        <v>0.192</v>
      </c>
      <c r="L141" s="143"/>
    </row>
    <row r="142" spans="9:12" x14ac:dyDescent="0.25">
      <c r="I142" s="45">
        <v>48</v>
      </c>
      <c r="J142" s="59" t="s">
        <v>372</v>
      </c>
      <c r="K142" s="141">
        <v>0.186</v>
      </c>
      <c r="L142" s="143"/>
    </row>
    <row r="143" spans="9:12" x14ac:dyDescent="0.25">
      <c r="I143" s="45">
        <v>49</v>
      </c>
      <c r="J143" s="63" t="s">
        <v>373</v>
      </c>
      <c r="K143" s="141">
        <v>0.185</v>
      </c>
      <c r="L143" s="143"/>
    </row>
    <row r="144" spans="9:12" x14ac:dyDescent="0.25">
      <c r="I144" s="45">
        <v>50</v>
      </c>
      <c r="J144" s="63" t="s">
        <v>374</v>
      </c>
      <c r="K144" s="141">
        <v>0.184</v>
      </c>
      <c r="L144" s="143"/>
    </row>
    <row r="145" spans="9:12" x14ac:dyDescent="0.25">
      <c r="I145" s="45">
        <v>51</v>
      </c>
      <c r="J145" s="59" t="s">
        <v>375</v>
      </c>
      <c r="K145" s="141">
        <v>0.183</v>
      </c>
      <c r="L145" s="143"/>
    </row>
    <row r="146" spans="9:12" x14ac:dyDescent="0.25">
      <c r="I146" s="45">
        <v>52</v>
      </c>
      <c r="J146" s="59" t="s">
        <v>376</v>
      </c>
      <c r="K146" s="141">
        <v>0.182</v>
      </c>
      <c r="L146" s="143"/>
    </row>
    <row r="147" spans="9:12" x14ac:dyDescent="0.25">
      <c r="I147" s="45">
        <v>53</v>
      </c>
      <c r="J147" s="59" t="s">
        <v>377</v>
      </c>
      <c r="K147" s="141">
        <v>0.18</v>
      </c>
      <c r="L147" s="143"/>
    </row>
    <row r="148" spans="9:12" x14ac:dyDescent="0.25">
      <c r="I148" s="45">
        <v>54</v>
      </c>
      <c r="J148" s="59" t="s">
        <v>378</v>
      </c>
      <c r="K148" s="141">
        <v>0.17899999999999999</v>
      </c>
      <c r="L148" s="143"/>
    </row>
    <row r="149" spans="9:12" x14ac:dyDescent="0.25">
      <c r="I149" s="45">
        <v>55</v>
      </c>
      <c r="J149" s="63" t="s">
        <v>379</v>
      </c>
      <c r="K149" s="141">
        <v>0.17399999999999999</v>
      </c>
      <c r="L149" s="143"/>
    </row>
    <row r="150" spans="9:12" x14ac:dyDescent="0.25">
      <c r="I150" s="45">
        <v>56</v>
      </c>
      <c r="J150" s="59" t="s">
        <v>380</v>
      </c>
      <c r="K150" s="141">
        <v>0.17299999999999999</v>
      </c>
      <c r="L150" s="143"/>
    </row>
    <row r="151" spans="9:12" x14ac:dyDescent="0.25">
      <c r="I151" s="45">
        <v>57</v>
      </c>
      <c r="J151" s="59" t="s">
        <v>381</v>
      </c>
      <c r="K151" s="141">
        <v>0.17100000000000001</v>
      </c>
      <c r="L151" s="143"/>
    </row>
    <row r="152" spans="9:12" x14ac:dyDescent="0.25">
      <c r="I152" s="45">
        <v>58</v>
      </c>
      <c r="J152" s="59" t="s">
        <v>382</v>
      </c>
      <c r="K152" s="141">
        <v>0.17</v>
      </c>
      <c r="L152" s="143"/>
    </row>
    <row r="153" spans="9:12" x14ac:dyDescent="0.25">
      <c r="I153" s="45">
        <v>59</v>
      </c>
      <c r="J153" s="59" t="s">
        <v>383</v>
      </c>
      <c r="K153" s="141">
        <v>0.16600000000000001</v>
      </c>
      <c r="L153" s="143"/>
    </row>
    <row r="154" spans="9:12" x14ac:dyDescent="0.25">
      <c r="I154" s="45">
        <v>60</v>
      </c>
      <c r="J154" s="63" t="s">
        <v>384</v>
      </c>
      <c r="K154" s="141">
        <v>0.16500000000000001</v>
      </c>
      <c r="L154" s="143"/>
    </row>
    <row r="155" spans="9:12" x14ac:dyDescent="0.25">
      <c r="I155" s="45">
        <v>61</v>
      </c>
      <c r="J155" s="59" t="s">
        <v>385</v>
      </c>
      <c r="K155" s="141">
        <v>0.16400000000000001</v>
      </c>
      <c r="L155" s="143"/>
    </row>
    <row r="156" spans="9:12" x14ac:dyDescent="0.25">
      <c r="I156" s="45">
        <v>62</v>
      </c>
      <c r="J156" s="63" t="s">
        <v>386</v>
      </c>
      <c r="K156" s="141">
        <v>0.16300000000000001</v>
      </c>
      <c r="L156" s="143"/>
    </row>
    <row r="157" spans="9:12" x14ac:dyDescent="0.25">
      <c r="I157" s="45">
        <v>63</v>
      </c>
      <c r="J157" s="59" t="s">
        <v>387</v>
      </c>
      <c r="K157" s="141">
        <v>0.16200000000000001</v>
      </c>
      <c r="L157" s="143"/>
    </row>
    <row r="158" spans="9:12" x14ac:dyDescent="0.25">
      <c r="I158" s="45">
        <v>64</v>
      </c>
      <c r="J158" s="59" t="s">
        <v>388</v>
      </c>
      <c r="K158" s="141">
        <v>0.16</v>
      </c>
      <c r="L158" s="143"/>
    </row>
    <row r="159" spans="9:12" x14ac:dyDescent="0.25">
      <c r="I159" s="45">
        <v>65</v>
      </c>
      <c r="J159" s="59" t="s">
        <v>389</v>
      </c>
      <c r="K159" s="141">
        <v>0.159</v>
      </c>
      <c r="L159" s="143"/>
    </row>
    <row r="160" spans="9:12" x14ac:dyDescent="0.25">
      <c r="I160" s="45">
        <v>66</v>
      </c>
      <c r="J160" s="63" t="s">
        <v>390</v>
      </c>
      <c r="K160" s="141">
        <v>0.158</v>
      </c>
      <c r="L160" s="143"/>
    </row>
    <row r="161" spans="9:12" x14ac:dyDescent="0.25">
      <c r="I161" s="45">
        <v>67</v>
      </c>
      <c r="J161" s="63" t="s">
        <v>391</v>
      </c>
      <c r="K161" s="141">
        <v>0.156</v>
      </c>
      <c r="L161" s="143"/>
    </row>
    <row r="162" spans="9:12" x14ac:dyDescent="0.25">
      <c r="I162" s="45">
        <v>68</v>
      </c>
      <c r="J162" s="59" t="s">
        <v>392</v>
      </c>
      <c r="K162" s="141">
        <v>0.155</v>
      </c>
      <c r="L162" s="143"/>
    </row>
    <row r="163" spans="9:12" x14ac:dyDescent="0.25">
      <c r="I163" s="45">
        <v>69</v>
      </c>
      <c r="J163" s="59" t="s">
        <v>393</v>
      </c>
      <c r="K163" s="141">
        <v>0.154</v>
      </c>
      <c r="L163" s="143"/>
    </row>
    <row r="164" spans="9:12" x14ac:dyDescent="0.25">
      <c r="I164" s="45">
        <v>70</v>
      </c>
      <c r="J164" s="59" t="s">
        <v>394</v>
      </c>
      <c r="K164" s="141">
        <v>0.14399999999999999</v>
      </c>
      <c r="L164" s="143"/>
    </row>
    <row r="165" spans="9:12" x14ac:dyDescent="0.25">
      <c r="I165" s="45">
        <v>71</v>
      </c>
      <c r="J165" s="59" t="s">
        <v>395</v>
      </c>
      <c r="K165" s="141">
        <v>0.14199999999999999</v>
      </c>
      <c r="L165" s="143"/>
    </row>
    <row r="166" spans="9:12" x14ac:dyDescent="0.25">
      <c r="I166" s="45">
        <v>72</v>
      </c>
      <c r="J166" s="59" t="s">
        <v>396</v>
      </c>
      <c r="K166" s="141">
        <v>0.14199999999999999</v>
      </c>
      <c r="L166" s="143"/>
    </row>
    <row r="167" spans="9:12" x14ac:dyDescent="0.25">
      <c r="I167" s="45">
        <v>73</v>
      </c>
      <c r="J167" s="59" t="s">
        <v>397</v>
      </c>
      <c r="K167" s="141">
        <v>0.14000000000000001</v>
      </c>
      <c r="L167" s="143"/>
    </row>
    <row r="168" spans="9:12" x14ac:dyDescent="0.25">
      <c r="I168" s="45">
        <v>74</v>
      </c>
      <c r="J168" s="59" t="s">
        <v>398</v>
      </c>
      <c r="K168" s="141">
        <v>0.13700000000000001</v>
      </c>
      <c r="L168" s="143"/>
    </row>
    <row r="169" spans="9:12" x14ac:dyDescent="0.25">
      <c r="I169" s="45">
        <v>75</v>
      </c>
      <c r="J169" s="59" t="s">
        <v>399</v>
      </c>
      <c r="K169" s="141">
        <v>0.13500000000000001</v>
      </c>
      <c r="L169" s="143"/>
    </row>
    <row r="170" spans="9:12" x14ac:dyDescent="0.25">
      <c r="I170" s="45">
        <v>76</v>
      </c>
      <c r="J170" s="59" t="s">
        <v>400</v>
      </c>
      <c r="K170" s="141">
        <v>0.13500000000000001</v>
      </c>
      <c r="L170" s="143"/>
    </row>
    <row r="171" spans="9:12" x14ac:dyDescent="0.25">
      <c r="I171" s="45">
        <v>77</v>
      </c>
      <c r="J171" s="59" t="s">
        <v>401</v>
      </c>
      <c r="K171" s="141">
        <v>0.13300000000000001</v>
      </c>
      <c r="L171" s="143"/>
    </row>
    <row r="172" spans="9:12" x14ac:dyDescent="0.25">
      <c r="I172" s="45">
        <v>78</v>
      </c>
      <c r="J172" s="59" t="s">
        <v>402</v>
      </c>
      <c r="K172" s="141">
        <v>0.126</v>
      </c>
      <c r="L172" s="143"/>
    </row>
    <row r="173" spans="9:12" x14ac:dyDescent="0.25">
      <c r="I173" s="45">
        <v>79</v>
      </c>
      <c r="J173" s="59" t="s">
        <v>403</v>
      </c>
      <c r="K173" s="141">
        <v>0.126</v>
      </c>
      <c r="L173" s="143"/>
    </row>
    <row r="174" spans="9:12" x14ac:dyDescent="0.25">
      <c r="I174" s="45">
        <v>80</v>
      </c>
      <c r="J174" s="59" t="s">
        <v>404</v>
      </c>
      <c r="K174" s="141">
        <v>0.122</v>
      </c>
      <c r="L174" s="143"/>
    </row>
    <row r="175" spans="9:12" x14ac:dyDescent="0.25">
      <c r="I175" s="45">
        <v>81</v>
      </c>
      <c r="J175" s="59" t="s">
        <v>405</v>
      </c>
      <c r="K175" s="141">
        <v>0.11899999999999999</v>
      </c>
      <c r="L175" s="143"/>
    </row>
    <row r="176" spans="9:12" x14ac:dyDescent="0.25">
      <c r="I176" s="45">
        <v>82</v>
      </c>
      <c r="J176" s="59" t="s">
        <v>406</v>
      </c>
      <c r="K176" s="141">
        <v>0.11899999999999999</v>
      </c>
      <c r="L176" s="143"/>
    </row>
    <row r="177" spans="9:12" x14ac:dyDescent="0.25">
      <c r="I177" s="45">
        <v>83</v>
      </c>
      <c r="J177" s="59" t="s">
        <v>407</v>
      </c>
      <c r="K177" s="141">
        <v>0.106</v>
      </c>
      <c r="L177" s="141">
        <v>0.106</v>
      </c>
    </row>
  </sheetData>
  <sortState xmlns:xlrd2="http://schemas.microsoft.com/office/spreadsheetml/2017/richdata2" ref="V1:W32">
    <sortCondition ref="W1:W32"/>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2"/>
  <sheetViews>
    <sheetView workbookViewId="0">
      <selection activeCell="L9" sqref="L9"/>
    </sheetView>
  </sheetViews>
  <sheetFormatPr defaultRowHeight="15.75" x14ac:dyDescent="0.25"/>
  <cols>
    <col min="1" max="1" width="18.7109375" style="45" customWidth="1"/>
    <col min="2" max="2" width="10" style="45" bestFit="1" customWidth="1"/>
    <col min="3" max="10" width="11" style="45" bestFit="1" customWidth="1"/>
    <col min="11" max="16384" width="9.140625" style="45"/>
  </cols>
  <sheetData>
    <row r="1" spans="1:10" x14ac:dyDescent="0.25">
      <c r="A1" s="45">
        <v>2000</v>
      </c>
      <c r="B1" s="45" t="s">
        <v>528</v>
      </c>
    </row>
    <row r="2" spans="1:10" x14ac:dyDescent="0.25">
      <c r="A2" s="45">
        <v>2010</v>
      </c>
      <c r="B2" s="45" t="s">
        <v>527</v>
      </c>
    </row>
    <row r="3" spans="1:10" x14ac:dyDescent="0.25">
      <c r="A3" s="45">
        <v>2019</v>
      </c>
      <c r="B3" s="45" t="s">
        <v>529</v>
      </c>
    </row>
    <row r="5" spans="1:10" x14ac:dyDescent="0.25">
      <c r="A5" s="31"/>
      <c r="B5" s="147">
        <v>2000</v>
      </c>
      <c r="C5" s="147"/>
      <c r="D5" s="147"/>
      <c r="E5" s="147">
        <v>2010</v>
      </c>
      <c r="F5" s="147"/>
      <c r="G5" s="147"/>
      <c r="H5" s="147">
        <v>2019</v>
      </c>
      <c r="I5" s="147"/>
      <c r="J5" s="147"/>
    </row>
    <row r="6" spans="1:10" x14ac:dyDescent="0.25">
      <c r="A6" s="31"/>
      <c r="B6" s="32" t="s">
        <v>71</v>
      </c>
      <c r="C6" s="33" t="s">
        <v>132</v>
      </c>
      <c r="D6" s="34" t="s">
        <v>110</v>
      </c>
      <c r="E6" s="32" t="s">
        <v>71</v>
      </c>
      <c r="F6" s="33" t="s">
        <v>132</v>
      </c>
      <c r="G6" s="34" t="s">
        <v>110</v>
      </c>
      <c r="H6" s="32" t="s">
        <v>71</v>
      </c>
      <c r="I6" s="33" t="s">
        <v>132</v>
      </c>
      <c r="J6" s="34" t="s">
        <v>110</v>
      </c>
    </row>
    <row r="7" spans="1:10" x14ac:dyDescent="0.25">
      <c r="A7" s="124" t="s">
        <v>557</v>
      </c>
      <c r="B7" s="55">
        <v>75800</v>
      </c>
      <c r="C7" s="56">
        <v>110300</v>
      </c>
      <c r="D7" s="57">
        <v>111800</v>
      </c>
      <c r="E7" s="55">
        <v>103100</v>
      </c>
      <c r="F7" s="56">
        <v>144200</v>
      </c>
      <c r="G7" s="57">
        <v>188400</v>
      </c>
      <c r="H7" s="55">
        <v>119100</v>
      </c>
      <c r="I7" s="56">
        <v>154900</v>
      </c>
      <c r="J7" s="57">
        <v>217500</v>
      </c>
    </row>
    <row r="8" spans="1:10" x14ac:dyDescent="0.25">
      <c r="A8" s="124" t="s">
        <v>571</v>
      </c>
      <c r="B8" s="55">
        <v>426</v>
      </c>
      <c r="C8" s="56">
        <v>546</v>
      </c>
      <c r="D8" s="57">
        <v>602</v>
      </c>
      <c r="E8" s="55">
        <v>541</v>
      </c>
      <c r="F8" s="56">
        <v>723</v>
      </c>
      <c r="G8" s="57">
        <v>841</v>
      </c>
      <c r="H8" s="55">
        <v>674</v>
      </c>
      <c r="I8" s="56">
        <v>871</v>
      </c>
      <c r="J8" s="57">
        <v>1062</v>
      </c>
    </row>
    <row r="9" spans="1:10" x14ac:dyDescent="0.25">
      <c r="A9" s="124" t="s">
        <v>467</v>
      </c>
      <c r="B9" s="55">
        <v>75800</v>
      </c>
      <c r="C9" s="56">
        <v>110300</v>
      </c>
      <c r="D9" s="57">
        <v>111800</v>
      </c>
      <c r="E9" s="55">
        <v>95985</v>
      </c>
      <c r="F9" s="56">
        <v>139672</v>
      </c>
      <c r="G9" s="57">
        <v>141571</v>
      </c>
      <c r="H9" s="55">
        <v>112539</v>
      </c>
      <c r="I9" s="56">
        <v>163757</v>
      </c>
      <c r="J9" s="57">
        <v>165984</v>
      </c>
    </row>
    <row r="10" spans="1:10" x14ac:dyDescent="0.25">
      <c r="A10" s="124" t="s">
        <v>468</v>
      </c>
      <c r="B10" s="55">
        <v>426</v>
      </c>
      <c r="C10" s="56">
        <v>546</v>
      </c>
      <c r="D10" s="57">
        <v>602</v>
      </c>
      <c r="E10" s="55">
        <v>539</v>
      </c>
      <c r="F10" s="56">
        <v>691</v>
      </c>
      <c r="G10" s="57">
        <v>762</v>
      </c>
      <c r="H10" s="55">
        <v>632</v>
      </c>
      <c r="I10" s="56">
        <v>810</v>
      </c>
      <c r="J10" s="57">
        <v>894</v>
      </c>
    </row>
    <row r="11" spans="1:10" x14ac:dyDescent="0.25">
      <c r="A11" s="45" t="s">
        <v>142</v>
      </c>
    </row>
    <row r="12" spans="1:10" x14ac:dyDescent="0.25">
      <c r="A12" s="45" t="s">
        <v>522</v>
      </c>
    </row>
    <row r="13" spans="1:10" x14ac:dyDescent="0.25">
      <c r="D13" s="79" t="s">
        <v>524</v>
      </c>
    </row>
    <row r="14" spans="1:10" x14ac:dyDescent="0.25">
      <c r="D14" s="45" t="s">
        <v>525</v>
      </c>
    </row>
    <row r="15" spans="1:10" x14ac:dyDescent="0.25">
      <c r="D15" s="45" t="s">
        <v>526</v>
      </c>
    </row>
    <row r="18" spans="2:2" x14ac:dyDescent="0.25">
      <c r="B18" s="45" t="s">
        <v>530</v>
      </c>
    </row>
    <row r="19" spans="2:2" x14ac:dyDescent="0.25">
      <c r="B19" s="45" t="s">
        <v>484</v>
      </c>
    </row>
    <row r="21" spans="2:2" x14ac:dyDescent="0.25">
      <c r="B21" s="45" t="s">
        <v>485</v>
      </c>
    </row>
    <row r="22" spans="2:2" x14ac:dyDescent="0.25">
      <c r="B22" s="45" t="s">
        <v>486</v>
      </c>
    </row>
  </sheetData>
  <mergeCells count="3">
    <mergeCell ref="B5:D5"/>
    <mergeCell ref="E5:G5"/>
    <mergeCell ref="H5:J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4"/>
  <sheetViews>
    <sheetView topLeftCell="A28" workbookViewId="0">
      <selection activeCell="E14" sqref="E14"/>
    </sheetView>
  </sheetViews>
  <sheetFormatPr defaultRowHeight="15.75" x14ac:dyDescent="0.25"/>
  <cols>
    <col min="1" max="1" width="14.140625" style="45" customWidth="1"/>
    <col min="2" max="2" width="10" style="45" customWidth="1"/>
    <col min="3" max="3" width="9.5703125" style="45" bestFit="1" customWidth="1"/>
    <col min="4" max="4" width="6.5703125" style="45" bestFit="1" customWidth="1"/>
    <col min="5" max="5" width="10" style="45" bestFit="1" customWidth="1"/>
    <col min="6" max="6" width="9.140625" style="45" bestFit="1" customWidth="1"/>
    <col min="7" max="7" width="6.5703125" style="45" bestFit="1" customWidth="1"/>
    <col min="8" max="8" width="10" style="45" bestFit="1" customWidth="1"/>
    <col min="9" max="9" width="9.140625" style="45" bestFit="1" customWidth="1"/>
    <col min="10" max="10" width="6.5703125" style="45" bestFit="1" customWidth="1"/>
    <col min="11" max="12" width="9.140625" style="45"/>
    <col min="13" max="13" width="9.28515625" style="45" bestFit="1" customWidth="1"/>
    <col min="14" max="16384" width="9.140625" style="45"/>
  </cols>
  <sheetData>
    <row r="1" spans="1:25" x14ac:dyDescent="0.25">
      <c r="A1" s="45" t="s">
        <v>143</v>
      </c>
      <c r="M1" s="45">
        <v>2000</v>
      </c>
      <c r="N1" s="45" t="s">
        <v>573</v>
      </c>
    </row>
    <row r="2" spans="1:25" x14ac:dyDescent="0.25">
      <c r="M2" s="45">
        <v>2010</v>
      </c>
      <c r="N2" s="45" t="s">
        <v>572</v>
      </c>
    </row>
    <row r="3" spans="1:25" x14ac:dyDescent="0.25">
      <c r="A3" s="45" t="s">
        <v>147</v>
      </c>
      <c r="M3" s="45">
        <v>2019</v>
      </c>
      <c r="N3" s="45" t="s">
        <v>574</v>
      </c>
    </row>
    <row r="4" spans="1:25" x14ac:dyDescent="0.25">
      <c r="A4" s="31"/>
      <c r="B4" s="147">
        <v>2000</v>
      </c>
      <c r="C4" s="147"/>
      <c r="D4" s="147"/>
      <c r="E4" s="147">
        <v>2010</v>
      </c>
      <c r="F4" s="147"/>
      <c r="G4" s="147"/>
      <c r="H4" s="147">
        <v>2019</v>
      </c>
      <c r="I4" s="147"/>
      <c r="J4" s="147"/>
    </row>
    <row r="5" spans="1:25" x14ac:dyDescent="0.25">
      <c r="A5" s="31"/>
      <c r="B5" s="32" t="s">
        <v>71</v>
      </c>
      <c r="C5" s="33" t="s">
        <v>132</v>
      </c>
      <c r="D5" s="34" t="s">
        <v>110</v>
      </c>
      <c r="E5" s="32" t="s">
        <v>71</v>
      </c>
      <c r="F5" s="33" t="s">
        <v>132</v>
      </c>
      <c r="G5" s="34" t="s">
        <v>110</v>
      </c>
      <c r="H5" s="32" t="s">
        <v>71</v>
      </c>
      <c r="I5" s="33" t="s">
        <v>132</v>
      </c>
      <c r="J5" s="34" t="s">
        <v>110</v>
      </c>
      <c r="P5"/>
      <c r="Q5"/>
      <c r="R5"/>
      <c r="S5"/>
      <c r="T5"/>
      <c r="U5"/>
      <c r="V5"/>
      <c r="W5"/>
      <c r="X5"/>
      <c r="Y5"/>
    </row>
    <row r="6" spans="1:25" x14ac:dyDescent="0.25">
      <c r="A6" s="31" t="s">
        <v>146</v>
      </c>
      <c r="B6" s="36">
        <v>0.16200000000000001</v>
      </c>
      <c r="C6" s="38">
        <v>0.13900000000000001</v>
      </c>
      <c r="D6" s="40">
        <v>0.16600000000000001</v>
      </c>
      <c r="E6" s="36">
        <v>0.23</v>
      </c>
      <c r="F6" s="38">
        <v>0.20499999999999999</v>
      </c>
      <c r="G6" s="40">
        <v>0.192</v>
      </c>
      <c r="H6" s="36">
        <v>0.28799999999999998</v>
      </c>
      <c r="I6" s="38">
        <v>0.19900000000000001</v>
      </c>
      <c r="J6" s="40">
        <v>0.185</v>
      </c>
      <c r="P6"/>
      <c r="Q6"/>
      <c r="R6"/>
      <c r="S6"/>
      <c r="T6"/>
      <c r="U6"/>
      <c r="V6"/>
      <c r="W6"/>
      <c r="X6"/>
      <c r="Y6"/>
    </row>
    <row r="7" spans="1:25" x14ac:dyDescent="0.25">
      <c r="A7" s="31" t="s">
        <v>144</v>
      </c>
      <c r="B7" s="36">
        <v>0.121</v>
      </c>
      <c r="C7" s="38">
        <v>9.6000000000000002E-2</v>
      </c>
      <c r="D7" s="40">
        <v>0.111</v>
      </c>
      <c r="E7" s="36">
        <v>0.17799999999999999</v>
      </c>
      <c r="F7" s="38">
        <v>0.14000000000000001</v>
      </c>
      <c r="G7" s="40">
        <v>0.126</v>
      </c>
      <c r="H7" s="36">
        <v>0.17599999999999999</v>
      </c>
      <c r="I7" s="38">
        <v>0.14000000000000001</v>
      </c>
      <c r="J7" s="40">
        <v>0.126</v>
      </c>
      <c r="K7" s="125">
        <f>H7-J7</f>
        <v>4.9999999999999989E-2</v>
      </c>
      <c r="L7" s="125">
        <f>E7-F7</f>
        <v>3.7999999999999978E-2</v>
      </c>
      <c r="P7"/>
      <c r="Q7"/>
      <c r="R7"/>
      <c r="S7"/>
      <c r="T7"/>
      <c r="U7"/>
      <c r="V7"/>
      <c r="W7"/>
      <c r="X7"/>
      <c r="Y7"/>
    </row>
    <row r="8" spans="1:25" x14ac:dyDescent="0.25">
      <c r="A8" s="31" t="s">
        <v>145</v>
      </c>
      <c r="B8" s="36">
        <v>9.6000000000000002E-2</v>
      </c>
      <c r="C8" s="38">
        <v>8.2000000000000003E-2</v>
      </c>
      <c r="D8" s="40">
        <v>9.9000000000000005E-2</v>
      </c>
      <c r="E8" s="36">
        <v>9.7000000000000003E-2</v>
      </c>
      <c r="F8" s="38">
        <v>8.3000000000000004E-2</v>
      </c>
      <c r="G8" s="40">
        <v>9.5000000000000001E-2</v>
      </c>
      <c r="H8" s="36">
        <v>0.1</v>
      </c>
      <c r="I8" s="38">
        <v>8.4000000000000005E-2</v>
      </c>
      <c r="J8" s="40">
        <v>9.2999999999999999E-2</v>
      </c>
      <c r="P8"/>
      <c r="Q8"/>
      <c r="R8"/>
      <c r="S8"/>
      <c r="T8"/>
      <c r="U8"/>
      <c r="V8"/>
      <c r="W8"/>
      <c r="X8"/>
      <c r="Y8"/>
    </row>
    <row r="9" spans="1:25" x14ac:dyDescent="0.25">
      <c r="A9"/>
      <c r="B9"/>
      <c r="C9"/>
      <c r="D9"/>
      <c r="E9"/>
      <c r="F9"/>
      <c r="G9"/>
      <c r="H9"/>
      <c r="I9"/>
      <c r="J9"/>
      <c r="P9"/>
      <c r="Q9"/>
      <c r="R9"/>
      <c r="S9"/>
      <c r="T9"/>
      <c r="U9"/>
      <c r="V9"/>
      <c r="W9"/>
      <c r="X9"/>
      <c r="Y9"/>
    </row>
    <row r="10" spans="1:25" x14ac:dyDescent="0.25">
      <c r="A10" s="31" t="s">
        <v>148</v>
      </c>
      <c r="B10" s="36">
        <v>8.8999999999999996E-2</v>
      </c>
      <c r="C10" s="38">
        <v>7.3999999999999996E-2</v>
      </c>
      <c r="D10" s="40">
        <v>9.1999999999999998E-2</v>
      </c>
      <c r="E10" s="36">
        <v>0.11799999999999999</v>
      </c>
      <c r="F10" s="38">
        <v>0.106</v>
      </c>
      <c r="G10" s="40">
        <v>0.10100000000000001</v>
      </c>
      <c r="H10" s="36">
        <v>0.14699999999999999</v>
      </c>
      <c r="I10" s="38">
        <v>9.9000000000000005E-2</v>
      </c>
      <c r="J10" s="40">
        <v>9.5000000000000001E-2</v>
      </c>
    </row>
    <row r="13" spans="1:25" x14ac:dyDescent="0.25">
      <c r="C13" s="80"/>
      <c r="G13" s="125"/>
    </row>
    <row r="15" spans="1:25" x14ac:dyDescent="0.25">
      <c r="C15" s="53"/>
    </row>
    <row r="16" spans="1:25" x14ac:dyDescent="0.25">
      <c r="C16" s="53"/>
    </row>
    <row r="17" spans="3:6" x14ac:dyDescent="0.25">
      <c r="C17" s="53"/>
    </row>
    <row r="18" spans="3:6" x14ac:dyDescent="0.25">
      <c r="C18" s="53"/>
    </row>
    <row r="21" spans="3:6" x14ac:dyDescent="0.25">
      <c r="D21" s="45" t="s">
        <v>71</v>
      </c>
      <c r="E21" s="45" t="s">
        <v>132</v>
      </c>
      <c r="F21" s="45" t="s">
        <v>73</v>
      </c>
    </row>
    <row r="22" spans="3:6" x14ac:dyDescent="0.25">
      <c r="C22" s="45">
        <v>2000</v>
      </c>
      <c r="D22" s="36">
        <v>0.16200000000000001</v>
      </c>
      <c r="E22" s="38">
        <v>0.13089999999999999</v>
      </c>
      <c r="F22" s="40">
        <v>0.16600000000000001</v>
      </c>
    </row>
    <row r="23" spans="3:6" x14ac:dyDescent="0.25">
      <c r="C23" s="45">
        <v>2010</v>
      </c>
      <c r="D23" s="36">
        <v>0.23</v>
      </c>
      <c r="E23" s="38">
        <v>0.20499999999999999</v>
      </c>
      <c r="F23" s="40">
        <v>0.192</v>
      </c>
    </row>
    <row r="24" spans="3:6" x14ac:dyDescent="0.25">
      <c r="C24" s="45">
        <v>2019</v>
      </c>
      <c r="D24" s="36">
        <v>0.28799999999999998</v>
      </c>
      <c r="E24" s="38">
        <v>0.19900000000000001</v>
      </c>
      <c r="F24" s="40">
        <v>0.185</v>
      </c>
    </row>
    <row r="26" spans="3:6" x14ac:dyDescent="0.25">
      <c r="D26" s="45">
        <f>(D24-D23)/(C24-C23)</f>
        <v>6.444444444444441E-3</v>
      </c>
    </row>
    <row r="27" spans="3:6" x14ac:dyDescent="0.25">
      <c r="D27" s="125">
        <f>D24-D23</f>
        <v>5.7999999999999968E-2</v>
      </c>
    </row>
    <row r="28" spans="3:6" x14ac:dyDescent="0.25">
      <c r="D28" s="125">
        <f>D23-D22</f>
        <v>6.8000000000000005E-2</v>
      </c>
    </row>
    <row r="34" spans="1:1" x14ac:dyDescent="0.25">
      <c r="A34" s="45" t="s">
        <v>585</v>
      </c>
    </row>
  </sheetData>
  <mergeCells count="3">
    <mergeCell ref="B4:D4"/>
    <mergeCell ref="E4:G4"/>
    <mergeCell ref="H4:J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161"/>
  <sheetViews>
    <sheetView topLeftCell="AB15" workbookViewId="0">
      <selection activeCell="AX25" sqref="AX25"/>
    </sheetView>
  </sheetViews>
  <sheetFormatPr defaultRowHeight="15" x14ac:dyDescent="0.25"/>
  <cols>
    <col min="1" max="1" width="22.7109375" customWidth="1"/>
    <col min="2" max="2" width="11.28515625" customWidth="1"/>
    <col min="3" max="3" width="11.5703125" bestFit="1" customWidth="1"/>
    <col min="4" max="5" width="11.140625" customWidth="1"/>
    <col min="6" max="6" width="15.42578125" bestFit="1" customWidth="1"/>
    <col min="8" max="8" width="11.140625" customWidth="1"/>
    <col min="11" max="11" width="25.28515625" customWidth="1"/>
    <col min="13" max="13" width="11.5703125" customWidth="1"/>
    <col min="14" max="14" width="11" customWidth="1"/>
    <col min="15" max="15" width="11.85546875" customWidth="1"/>
    <col min="16" max="16" width="10.7109375" bestFit="1" customWidth="1"/>
    <col min="18" max="18" width="11.140625" customWidth="1"/>
    <col min="20" max="20" width="11.5703125" bestFit="1" customWidth="1"/>
    <col min="21" max="21" width="10.42578125" customWidth="1"/>
    <col min="22" max="22" width="12" bestFit="1" customWidth="1"/>
    <col min="26" max="26" width="36.85546875" customWidth="1"/>
  </cols>
  <sheetData>
    <row r="1" spans="1:23" x14ac:dyDescent="0.25">
      <c r="A1" t="s">
        <v>149</v>
      </c>
    </row>
    <row r="2" spans="1:23" x14ac:dyDescent="0.25">
      <c r="A2" t="s">
        <v>150</v>
      </c>
      <c r="J2" t="s">
        <v>154</v>
      </c>
    </row>
    <row r="3" spans="1:23" x14ac:dyDescent="0.25">
      <c r="J3" t="s">
        <v>151</v>
      </c>
      <c r="K3" t="s">
        <v>152</v>
      </c>
    </row>
    <row r="4" spans="1:23" x14ac:dyDescent="0.25">
      <c r="A4" t="s">
        <v>158</v>
      </c>
      <c r="J4" t="s">
        <v>110</v>
      </c>
      <c r="K4" t="s">
        <v>153</v>
      </c>
    </row>
    <row r="5" spans="1:23" x14ac:dyDescent="0.25">
      <c r="A5" t="s">
        <v>159</v>
      </c>
    </row>
    <row r="6" spans="1:23" x14ac:dyDescent="0.25">
      <c r="A6" t="s">
        <v>160</v>
      </c>
      <c r="J6" t="s">
        <v>155</v>
      </c>
    </row>
    <row r="7" spans="1:23" x14ac:dyDescent="0.25">
      <c r="A7" t="s">
        <v>161</v>
      </c>
      <c r="J7" t="s">
        <v>151</v>
      </c>
      <c r="K7" t="s">
        <v>157</v>
      </c>
    </row>
    <row r="8" spans="1:23" x14ac:dyDescent="0.25">
      <c r="A8" t="s">
        <v>162</v>
      </c>
      <c r="J8" t="s">
        <v>110</v>
      </c>
      <c r="K8" t="s">
        <v>156</v>
      </c>
    </row>
    <row r="9" spans="1:23" x14ac:dyDescent="0.25">
      <c r="A9" t="s">
        <v>183</v>
      </c>
    </row>
    <row r="10" spans="1:23" x14ac:dyDescent="0.25">
      <c r="F10" t="s">
        <v>286</v>
      </c>
    </row>
    <row r="11" spans="1:23" x14ac:dyDescent="0.25">
      <c r="A11" t="s">
        <v>163</v>
      </c>
    </row>
    <row r="12" spans="1:23" x14ac:dyDescent="0.25">
      <c r="A12" s="14" t="s">
        <v>185</v>
      </c>
      <c r="K12" s="14" t="s">
        <v>187</v>
      </c>
    </row>
    <row r="13" spans="1:23" x14ac:dyDescent="0.25">
      <c r="A13" s="14" t="s">
        <v>186</v>
      </c>
      <c r="K13" s="14" t="s">
        <v>186</v>
      </c>
    </row>
    <row r="14" spans="1:23" ht="15.75" thickBot="1" x14ac:dyDescent="0.3">
      <c r="A14" s="14" t="s">
        <v>22</v>
      </c>
      <c r="K14" s="14" t="s">
        <v>22</v>
      </c>
      <c r="U14" t="s">
        <v>189</v>
      </c>
      <c r="V14" t="s">
        <v>190</v>
      </c>
      <c r="W14" t="s">
        <v>191</v>
      </c>
    </row>
    <row r="15" spans="1:23" ht="31.5" x14ac:dyDescent="0.25">
      <c r="A15" s="151" t="s">
        <v>184</v>
      </c>
      <c r="B15" s="2" t="s">
        <v>23</v>
      </c>
      <c r="C15" s="2" t="s">
        <v>25</v>
      </c>
      <c r="D15" s="2" t="s">
        <v>27</v>
      </c>
      <c r="E15" s="2" t="s">
        <v>28</v>
      </c>
      <c r="F15" s="2" t="s">
        <v>29</v>
      </c>
      <c r="G15" s="2" t="s">
        <v>31</v>
      </c>
      <c r="H15" s="2" t="s">
        <v>28</v>
      </c>
      <c r="I15" s="2" t="s">
        <v>29</v>
      </c>
      <c r="K15" s="151" t="s">
        <v>184</v>
      </c>
      <c r="L15" s="2" t="s">
        <v>23</v>
      </c>
      <c r="M15" s="2" t="s">
        <v>25</v>
      </c>
      <c r="N15" s="2" t="s">
        <v>27</v>
      </c>
      <c r="O15" s="2" t="s">
        <v>28</v>
      </c>
      <c r="P15" s="2" t="s">
        <v>29</v>
      </c>
      <c r="Q15" s="2" t="s">
        <v>31</v>
      </c>
      <c r="R15" s="2" t="s">
        <v>28</v>
      </c>
      <c r="S15" s="2" t="s">
        <v>29</v>
      </c>
      <c r="T15" s="19" t="s">
        <v>216</v>
      </c>
    </row>
    <row r="16" spans="1:23" ht="21" x14ac:dyDescent="0.25">
      <c r="A16" s="152"/>
      <c r="B16" s="3" t="s">
        <v>24</v>
      </c>
      <c r="C16" s="3" t="s">
        <v>26</v>
      </c>
      <c r="D16" s="3" t="s">
        <v>26</v>
      </c>
      <c r="E16" s="3" t="s">
        <v>26</v>
      </c>
      <c r="F16" s="3" t="s">
        <v>23</v>
      </c>
      <c r="G16" s="3" t="s">
        <v>32</v>
      </c>
      <c r="H16" s="3" t="s">
        <v>26</v>
      </c>
      <c r="I16" s="3" t="s">
        <v>23</v>
      </c>
      <c r="K16" s="152"/>
      <c r="L16" s="3" t="s">
        <v>24</v>
      </c>
      <c r="M16" s="3" t="s">
        <v>26</v>
      </c>
      <c r="N16" s="3" t="s">
        <v>26</v>
      </c>
      <c r="O16" s="3" t="s">
        <v>26</v>
      </c>
      <c r="P16" s="3" t="s">
        <v>23</v>
      </c>
      <c r="Q16" s="3" t="s">
        <v>32</v>
      </c>
      <c r="R16" s="3" t="s">
        <v>26</v>
      </c>
      <c r="S16" s="3" t="s">
        <v>23</v>
      </c>
      <c r="T16" s="19"/>
    </row>
    <row r="17" spans="1:30" x14ac:dyDescent="0.25">
      <c r="A17" s="152"/>
      <c r="B17" s="4"/>
      <c r="C17" s="4"/>
      <c r="D17" s="4"/>
      <c r="E17" s="4"/>
      <c r="F17" s="3" t="s">
        <v>30</v>
      </c>
      <c r="G17" s="3" t="s">
        <v>33</v>
      </c>
      <c r="H17" s="3" t="s">
        <v>34</v>
      </c>
      <c r="I17" s="3" t="s">
        <v>30</v>
      </c>
      <c r="K17" s="152"/>
      <c r="L17" s="4"/>
      <c r="M17" s="4"/>
      <c r="N17" s="4"/>
      <c r="O17" s="4"/>
      <c r="P17" s="3" t="s">
        <v>30</v>
      </c>
      <c r="Q17" s="3" t="s">
        <v>33</v>
      </c>
      <c r="R17" s="3" t="s">
        <v>34</v>
      </c>
      <c r="S17" s="3" t="s">
        <v>30</v>
      </c>
      <c r="T17" s="19"/>
    </row>
    <row r="18" spans="1:30" x14ac:dyDescent="0.25">
      <c r="A18" s="152"/>
      <c r="B18" s="4"/>
      <c r="C18" s="4"/>
      <c r="D18" s="4"/>
      <c r="E18" s="4"/>
      <c r="F18" s="4"/>
      <c r="G18" s="4"/>
      <c r="H18" s="3" t="s">
        <v>35</v>
      </c>
      <c r="I18" s="3" t="s">
        <v>34</v>
      </c>
      <c r="K18" s="152"/>
      <c r="L18" s="4"/>
      <c r="M18" s="4"/>
      <c r="N18" s="4"/>
      <c r="O18" s="4"/>
      <c r="P18" s="4"/>
      <c r="Q18" s="4"/>
      <c r="R18" s="3" t="s">
        <v>35</v>
      </c>
      <c r="S18" s="3" t="s">
        <v>34</v>
      </c>
      <c r="T18" s="19"/>
    </row>
    <row r="19" spans="1:30" ht="15.75" thickBot="1" x14ac:dyDescent="0.3">
      <c r="A19" s="153"/>
      <c r="B19" s="5"/>
      <c r="C19" s="5"/>
      <c r="D19" s="5"/>
      <c r="E19" s="5"/>
      <c r="F19" s="5"/>
      <c r="G19" s="5"/>
      <c r="H19" s="5"/>
      <c r="I19" s="6" t="s">
        <v>35</v>
      </c>
      <c r="K19" s="153"/>
      <c r="L19" s="5"/>
      <c r="M19" s="5"/>
      <c r="N19" s="5"/>
      <c r="O19" s="5"/>
      <c r="P19" s="5"/>
      <c r="Q19" s="5"/>
      <c r="R19" s="5"/>
      <c r="S19" s="6" t="s">
        <v>35</v>
      </c>
      <c r="T19" s="19"/>
      <c r="W19" t="s">
        <v>37</v>
      </c>
      <c r="X19" t="s">
        <v>195</v>
      </c>
      <c r="AA19" t="s">
        <v>196</v>
      </c>
      <c r="AB19" t="s">
        <v>195</v>
      </c>
      <c r="AD19" t="s">
        <v>211</v>
      </c>
    </row>
    <row r="20" spans="1:30" ht="15.75" thickBot="1" x14ac:dyDescent="0.3">
      <c r="A20" s="11" t="s">
        <v>167</v>
      </c>
      <c r="B20" s="13">
        <v>859960</v>
      </c>
      <c r="C20" s="13">
        <v>6967230</v>
      </c>
      <c r="D20" s="13">
        <v>6926897</v>
      </c>
      <c r="E20" s="13">
        <v>7126201</v>
      </c>
      <c r="F20" s="13">
        <v>112951787508</v>
      </c>
      <c r="G20" s="13">
        <v>1240</v>
      </c>
      <c r="H20" s="12">
        <v>1</v>
      </c>
      <c r="I20" s="12">
        <v>1</v>
      </c>
      <c r="K20" s="7" t="s">
        <v>167</v>
      </c>
      <c r="L20" s="8">
        <v>87</v>
      </c>
      <c r="M20" s="8">
        <v>257</v>
      </c>
      <c r="N20" s="8">
        <v>242</v>
      </c>
      <c r="O20" s="8">
        <v>244</v>
      </c>
      <c r="P20" s="10">
        <v>2714179</v>
      </c>
      <c r="Q20" s="10">
        <v>843</v>
      </c>
      <c r="R20" s="8">
        <v>0.42</v>
      </c>
      <c r="S20" s="8">
        <v>0.47</v>
      </c>
      <c r="T20" s="20">
        <f>O20/$O$34</f>
        <v>4.7721494230393117E-2</v>
      </c>
      <c r="U20">
        <f>E20/$E$34</f>
        <v>7.0994357721671411E-2</v>
      </c>
      <c r="V20">
        <f>O20/$O$34</f>
        <v>4.7721494230393117E-2</v>
      </c>
      <c r="W20">
        <f>V20/U20</f>
        <v>0.67218713939890851</v>
      </c>
      <c r="X20" s="8">
        <v>0.42</v>
      </c>
      <c r="Z20" s="7" t="s">
        <v>3</v>
      </c>
      <c r="AA20">
        <v>0.67218713939890851</v>
      </c>
      <c r="AB20">
        <v>0.42</v>
      </c>
      <c r="AC20">
        <v>1</v>
      </c>
      <c r="AD20" s="16">
        <v>4.7721494230393117E-2</v>
      </c>
    </row>
    <row r="21" spans="1:30" ht="26.25" thickBot="1" x14ac:dyDescent="0.3">
      <c r="A21" s="7" t="s">
        <v>168</v>
      </c>
      <c r="B21" s="9">
        <v>363796</v>
      </c>
      <c r="C21" s="9">
        <v>12101242</v>
      </c>
      <c r="D21" s="9">
        <v>12141625</v>
      </c>
      <c r="E21" s="9">
        <v>12198435</v>
      </c>
      <c r="F21" s="9">
        <v>228901264540</v>
      </c>
      <c r="G21" s="9">
        <v>1450</v>
      </c>
      <c r="H21" s="8">
        <v>1</v>
      </c>
      <c r="I21" s="8">
        <v>1</v>
      </c>
      <c r="K21" s="11" t="s">
        <v>168</v>
      </c>
      <c r="L21" s="12">
        <v>25</v>
      </c>
      <c r="M21" s="12">
        <v>527</v>
      </c>
      <c r="N21" s="12">
        <v>530</v>
      </c>
      <c r="O21" s="12">
        <v>532</v>
      </c>
      <c r="P21" s="13">
        <v>6267290</v>
      </c>
      <c r="Q21" s="12">
        <v>910</v>
      </c>
      <c r="R21" s="12">
        <v>0.54</v>
      </c>
      <c r="S21" s="12">
        <v>0.54</v>
      </c>
      <c r="T21" s="20">
        <f t="shared" ref="T21:T33" si="0">O21/$O$34</f>
        <v>0.10404850381380794</v>
      </c>
      <c r="U21">
        <f t="shared" ref="U21:U33" si="1">E21/$E$34</f>
        <v>0.12152619018668669</v>
      </c>
      <c r="V21">
        <f t="shared" ref="V21:V33" si="2">O21/$O$34</f>
        <v>0.10404850381380794</v>
      </c>
      <c r="W21">
        <f t="shared" ref="W21:W33" si="3">V21/U21</f>
        <v>0.85618173048928969</v>
      </c>
      <c r="X21" s="12">
        <v>0.54</v>
      </c>
      <c r="Z21" s="11" t="s">
        <v>4</v>
      </c>
      <c r="AA21">
        <v>0.85618173048928969</v>
      </c>
      <c r="AB21">
        <v>0.54</v>
      </c>
      <c r="AC21">
        <v>1</v>
      </c>
      <c r="AD21" s="16">
        <v>0.10404850381380794</v>
      </c>
    </row>
    <row r="22" spans="1:30" ht="15.75" thickBot="1" x14ac:dyDescent="0.3">
      <c r="A22" s="7" t="s">
        <v>170</v>
      </c>
      <c r="B22" s="9">
        <v>1048618</v>
      </c>
      <c r="C22" s="9">
        <v>15095856</v>
      </c>
      <c r="D22" s="9">
        <v>14975145</v>
      </c>
      <c r="E22" s="9">
        <v>14986321</v>
      </c>
      <c r="F22" s="9">
        <v>136578045742</v>
      </c>
      <c r="G22" s="8">
        <v>700</v>
      </c>
      <c r="H22" s="8">
        <v>1</v>
      </c>
      <c r="I22" s="8">
        <v>1</v>
      </c>
      <c r="K22" s="7" t="s">
        <v>170</v>
      </c>
      <c r="L22" s="8">
        <v>119</v>
      </c>
      <c r="M22" s="9">
        <v>1445</v>
      </c>
      <c r="N22" s="9">
        <v>1443</v>
      </c>
      <c r="O22" s="9">
        <v>1433</v>
      </c>
      <c r="P22" s="9">
        <v>10285047</v>
      </c>
      <c r="Q22" s="8">
        <v>549</v>
      </c>
      <c r="R22" s="8">
        <v>1.18</v>
      </c>
      <c r="S22" s="8">
        <v>1.47</v>
      </c>
      <c r="T22" s="20">
        <f t="shared" si="0"/>
        <v>0.28026598865636615</v>
      </c>
      <c r="U22">
        <f t="shared" si="1"/>
        <v>0.14930034025223207</v>
      </c>
      <c r="V22">
        <f t="shared" si="2"/>
        <v>0.28026598865636615</v>
      </c>
      <c r="W22">
        <f t="shared" si="3"/>
        <v>1.8771959138396948</v>
      </c>
      <c r="X22" s="8">
        <v>1.18</v>
      </c>
      <c r="Z22" s="7" t="s">
        <v>197</v>
      </c>
      <c r="AA22">
        <v>1.8771959138396948</v>
      </c>
      <c r="AB22">
        <v>1.18</v>
      </c>
      <c r="AC22">
        <v>1</v>
      </c>
      <c r="AD22" s="16">
        <v>0.28026598865636615</v>
      </c>
    </row>
    <row r="23" spans="1:30" ht="39" thickBot="1" x14ac:dyDescent="0.3">
      <c r="A23" s="11" t="s">
        <v>171</v>
      </c>
      <c r="B23" s="13">
        <v>281279</v>
      </c>
      <c r="C23" s="13">
        <v>5847940</v>
      </c>
      <c r="D23" s="13">
        <v>5757730</v>
      </c>
      <c r="E23" s="13">
        <v>5743951</v>
      </c>
      <c r="F23" s="13">
        <v>77422893637</v>
      </c>
      <c r="G23" s="13">
        <v>1030</v>
      </c>
      <c r="H23" s="12">
        <v>1</v>
      </c>
      <c r="I23" s="12">
        <v>1</v>
      </c>
      <c r="K23" s="11" t="s">
        <v>171</v>
      </c>
      <c r="L23" s="12">
        <v>34</v>
      </c>
      <c r="M23" s="12">
        <v>258</v>
      </c>
      <c r="N23" s="12">
        <v>246</v>
      </c>
      <c r="O23" s="12">
        <v>240</v>
      </c>
      <c r="P23" s="13">
        <v>2573834</v>
      </c>
      <c r="Q23" s="12">
        <v>798</v>
      </c>
      <c r="R23" s="12">
        <v>0.51</v>
      </c>
      <c r="S23" s="12">
        <v>0.65</v>
      </c>
      <c r="T23" s="20">
        <f t="shared" si="0"/>
        <v>4.6939174652845687E-2</v>
      </c>
      <c r="U23">
        <f t="shared" si="1"/>
        <v>5.7223773512668566E-2</v>
      </c>
      <c r="V23">
        <f t="shared" si="2"/>
        <v>4.6939174652845687E-2</v>
      </c>
      <c r="W23">
        <f t="shared" si="3"/>
        <v>0.82027401849781878</v>
      </c>
      <c r="X23" s="12">
        <v>0.51</v>
      </c>
      <c r="Z23" s="11" t="s">
        <v>198</v>
      </c>
      <c r="AA23">
        <v>0.82027401849781878</v>
      </c>
      <c r="AB23">
        <v>0.51</v>
      </c>
      <c r="AC23">
        <v>1</v>
      </c>
      <c r="AD23" s="16">
        <v>4.6939174652845687E-2</v>
      </c>
    </row>
    <row r="24" spans="1:30" ht="15.75" thickBot="1" x14ac:dyDescent="0.3">
      <c r="A24" s="7" t="s">
        <v>172</v>
      </c>
      <c r="B24" s="9">
        <v>212209</v>
      </c>
      <c r="C24" s="9">
        <v>2693654</v>
      </c>
      <c r="D24" s="9">
        <v>2764875</v>
      </c>
      <c r="E24" s="9">
        <v>2761639</v>
      </c>
      <c r="F24" s="9">
        <v>111055153904</v>
      </c>
      <c r="G24" s="9">
        <v>3118</v>
      </c>
      <c r="H24" s="8">
        <v>1</v>
      </c>
      <c r="I24" s="8">
        <v>1</v>
      </c>
      <c r="K24" s="7" t="s">
        <v>172</v>
      </c>
      <c r="L24" s="8">
        <v>9</v>
      </c>
      <c r="M24" s="8">
        <v>77</v>
      </c>
      <c r="N24" s="8">
        <v>74</v>
      </c>
      <c r="O24" s="8">
        <v>78</v>
      </c>
      <c r="P24" s="9">
        <v>687047</v>
      </c>
      <c r="Q24" s="8">
        <v>692</v>
      </c>
      <c r="R24" s="8">
        <v>0.35</v>
      </c>
      <c r="S24" s="8">
        <v>0.12</v>
      </c>
      <c r="T24" s="20">
        <f t="shared" si="0"/>
        <v>1.5255231762174849E-2</v>
      </c>
      <c r="U24">
        <f t="shared" si="1"/>
        <v>2.7512665874021645E-2</v>
      </c>
      <c r="V24">
        <f t="shared" si="2"/>
        <v>1.5255231762174849E-2</v>
      </c>
      <c r="W24">
        <f t="shared" si="3"/>
        <v>0.55448031942914466</v>
      </c>
      <c r="X24" s="8">
        <v>0.35</v>
      </c>
      <c r="Z24" s="7" t="s">
        <v>7</v>
      </c>
      <c r="AA24">
        <v>0.55448031942914466</v>
      </c>
      <c r="AB24">
        <v>0.35</v>
      </c>
      <c r="AC24">
        <v>1</v>
      </c>
      <c r="AD24" s="16">
        <v>1.5255231762174849E-2</v>
      </c>
    </row>
    <row r="25" spans="1:30" ht="26.25" thickBot="1" x14ac:dyDescent="0.3">
      <c r="A25" s="11" t="s">
        <v>173</v>
      </c>
      <c r="B25" s="13">
        <v>526283</v>
      </c>
      <c r="C25" s="13">
        <v>6077300</v>
      </c>
      <c r="D25" s="13">
        <v>6095056</v>
      </c>
      <c r="E25" s="13">
        <v>6102720</v>
      </c>
      <c r="F25" s="13">
        <v>256004938495</v>
      </c>
      <c r="G25" s="13">
        <v>3233</v>
      </c>
      <c r="H25" s="12">
        <v>1</v>
      </c>
      <c r="I25" s="12">
        <v>1</v>
      </c>
      <c r="K25" s="11" t="s">
        <v>173</v>
      </c>
      <c r="L25" s="12">
        <v>36</v>
      </c>
      <c r="M25" s="12">
        <v>295</v>
      </c>
      <c r="N25" s="12">
        <v>295</v>
      </c>
      <c r="O25" s="12">
        <v>298</v>
      </c>
      <c r="P25" s="13">
        <v>3163053</v>
      </c>
      <c r="Q25" s="12">
        <v>822</v>
      </c>
      <c r="R25" s="12">
        <v>0.6</v>
      </c>
      <c r="S25" s="12">
        <v>0.24</v>
      </c>
      <c r="T25" s="20">
        <f t="shared" si="0"/>
        <v>5.8282808527283396E-2</v>
      </c>
      <c r="U25">
        <f t="shared" si="1"/>
        <v>6.079798854329236E-2</v>
      </c>
      <c r="V25">
        <f t="shared" si="2"/>
        <v>5.8282808527283396E-2</v>
      </c>
      <c r="W25">
        <f t="shared" si="3"/>
        <v>0.95863053899853967</v>
      </c>
      <c r="X25" s="12">
        <v>0.6</v>
      </c>
      <c r="Z25" s="11" t="s">
        <v>199</v>
      </c>
      <c r="AA25">
        <v>0.95863053899853967</v>
      </c>
      <c r="AB25">
        <v>0.6</v>
      </c>
      <c r="AC25">
        <v>1</v>
      </c>
      <c r="AD25" s="16">
        <v>5.8282808527283396E-2</v>
      </c>
    </row>
    <row r="26" spans="1:30" ht="26.25" thickBot="1" x14ac:dyDescent="0.3">
      <c r="A26" s="7" t="s">
        <v>174</v>
      </c>
      <c r="B26" s="9">
        <v>441960</v>
      </c>
      <c r="C26" s="9">
        <v>2122719</v>
      </c>
      <c r="D26" s="9">
        <v>2130387</v>
      </c>
      <c r="E26" s="9">
        <v>2142997</v>
      </c>
      <c r="F26" s="9">
        <v>36886315016</v>
      </c>
      <c r="G26" s="9">
        <v>1331</v>
      </c>
      <c r="H26" s="8">
        <v>1</v>
      </c>
      <c r="I26" s="8">
        <v>1</v>
      </c>
      <c r="K26" s="7" t="s">
        <v>174</v>
      </c>
      <c r="L26" s="8">
        <v>18</v>
      </c>
      <c r="M26" s="8">
        <v>44</v>
      </c>
      <c r="N26" s="8">
        <v>45</v>
      </c>
      <c r="O26" s="8">
        <v>53</v>
      </c>
      <c r="P26" s="9">
        <v>474520</v>
      </c>
      <c r="Q26" s="8">
        <v>771</v>
      </c>
      <c r="R26" s="8">
        <v>0.3</v>
      </c>
      <c r="S26" s="8">
        <v>0.25</v>
      </c>
      <c r="T26" s="20">
        <f t="shared" si="0"/>
        <v>1.0365734402503423E-2</v>
      </c>
      <c r="U26">
        <f t="shared" si="1"/>
        <v>2.1349481387694325E-2</v>
      </c>
      <c r="V26">
        <f t="shared" si="2"/>
        <v>1.0365734402503423E-2</v>
      </c>
      <c r="W26">
        <f t="shared" si="3"/>
        <v>0.48552628582716539</v>
      </c>
      <c r="X26" s="8">
        <v>0.3</v>
      </c>
      <c r="Z26" s="7" t="s">
        <v>200</v>
      </c>
      <c r="AA26">
        <v>0.48552628582716539</v>
      </c>
      <c r="AB26">
        <v>0.3</v>
      </c>
      <c r="AC26">
        <v>1</v>
      </c>
      <c r="AD26" s="16">
        <v>1.0365734402503423E-2</v>
      </c>
    </row>
    <row r="27" spans="1:30" ht="26.25" thickBot="1" x14ac:dyDescent="0.3">
      <c r="A27" s="11" t="s">
        <v>175</v>
      </c>
      <c r="B27" s="13">
        <v>1375147</v>
      </c>
      <c r="C27" s="13">
        <v>9557995</v>
      </c>
      <c r="D27" s="13">
        <v>9648201</v>
      </c>
      <c r="E27" s="13">
        <v>9679169</v>
      </c>
      <c r="F27" s="13">
        <v>266146155995</v>
      </c>
      <c r="G27" s="13">
        <v>2126</v>
      </c>
      <c r="H27" s="12">
        <v>1</v>
      </c>
      <c r="I27" s="12">
        <v>1</v>
      </c>
      <c r="K27" s="11" t="s">
        <v>175</v>
      </c>
      <c r="L27" s="12">
        <v>40</v>
      </c>
      <c r="M27" s="12">
        <v>243</v>
      </c>
      <c r="N27" s="12">
        <v>258</v>
      </c>
      <c r="O27" s="12">
        <v>251</v>
      </c>
      <c r="P27" s="13">
        <v>2477550</v>
      </c>
      <c r="Q27" s="12">
        <v>760</v>
      </c>
      <c r="R27" s="12">
        <v>0.32</v>
      </c>
      <c r="S27" s="12">
        <v>0.18</v>
      </c>
      <c r="T27" s="20">
        <f t="shared" si="0"/>
        <v>4.9090553491101113E-2</v>
      </c>
      <c r="U27">
        <f t="shared" si="1"/>
        <v>9.6428151049137198E-2</v>
      </c>
      <c r="V27">
        <f t="shared" si="2"/>
        <v>4.9090553491101113E-2</v>
      </c>
      <c r="W27">
        <f t="shared" si="3"/>
        <v>0.50908944075974127</v>
      </c>
      <c r="X27" s="12">
        <v>0.32</v>
      </c>
      <c r="Z27" s="11" t="s">
        <v>201</v>
      </c>
      <c r="AA27">
        <v>0.50908944075974127</v>
      </c>
      <c r="AB27">
        <v>0.32</v>
      </c>
      <c r="AC27">
        <v>1</v>
      </c>
      <c r="AD27" s="16">
        <v>4.9090553491101113E-2</v>
      </c>
    </row>
    <row r="28" spans="1:30" ht="26.25" thickBot="1" x14ac:dyDescent="0.3">
      <c r="A28" s="7" t="s">
        <v>177</v>
      </c>
      <c r="B28" s="9">
        <v>138145</v>
      </c>
      <c r="C28" s="9">
        <v>2680531</v>
      </c>
      <c r="D28" s="9">
        <v>2798768</v>
      </c>
      <c r="E28" s="9">
        <v>2823392</v>
      </c>
      <c r="F28" s="9">
        <v>38229426869</v>
      </c>
      <c r="G28" s="9">
        <v>1063</v>
      </c>
      <c r="H28" s="8">
        <v>1</v>
      </c>
      <c r="I28" s="8">
        <v>1</v>
      </c>
      <c r="K28" s="7" t="s">
        <v>177</v>
      </c>
      <c r="L28" s="8">
        <v>5</v>
      </c>
      <c r="M28" s="8">
        <v>43</v>
      </c>
      <c r="N28" s="8">
        <v>44</v>
      </c>
      <c r="O28" s="8">
        <v>44</v>
      </c>
      <c r="P28" s="9">
        <v>197448</v>
      </c>
      <c r="Q28" s="8">
        <v>348</v>
      </c>
      <c r="R28" s="8">
        <v>0.19</v>
      </c>
      <c r="S28" s="8">
        <v>0.1</v>
      </c>
      <c r="T28" s="20">
        <f t="shared" si="0"/>
        <v>8.6055153530217102E-3</v>
      </c>
      <c r="U28">
        <f t="shared" si="1"/>
        <v>2.8127876499204174E-2</v>
      </c>
      <c r="V28">
        <f t="shared" si="2"/>
        <v>8.6055153530217102E-3</v>
      </c>
      <c r="W28">
        <f t="shared" si="3"/>
        <v>0.30594258877897118</v>
      </c>
      <c r="X28" s="8">
        <v>0.19</v>
      </c>
      <c r="Z28" s="7" t="s">
        <v>202</v>
      </c>
      <c r="AA28">
        <v>0.30594258877897118</v>
      </c>
      <c r="AB28">
        <v>0.19</v>
      </c>
      <c r="AC28">
        <v>1</v>
      </c>
      <c r="AD28" s="16">
        <v>8.6055153530217102E-3</v>
      </c>
    </row>
    <row r="29" spans="1:30" ht="26.25" thickBot="1" x14ac:dyDescent="0.3">
      <c r="A29" s="11" t="s">
        <v>178</v>
      </c>
      <c r="B29" s="13">
        <v>1769820</v>
      </c>
      <c r="C29" s="13">
        <v>19655685</v>
      </c>
      <c r="D29" s="13">
        <v>19703923</v>
      </c>
      <c r="E29" s="13">
        <v>19751745</v>
      </c>
      <c r="F29" s="13">
        <v>261187368411</v>
      </c>
      <c r="G29" s="13">
        <v>1020</v>
      </c>
      <c r="H29" s="12">
        <v>1</v>
      </c>
      <c r="I29" s="12">
        <v>1</v>
      </c>
      <c r="K29" s="11" t="s">
        <v>178</v>
      </c>
      <c r="L29" s="12">
        <v>60</v>
      </c>
      <c r="M29" s="12">
        <v>835</v>
      </c>
      <c r="N29" s="12">
        <v>843</v>
      </c>
      <c r="O29" s="12">
        <v>846</v>
      </c>
      <c r="P29" s="13">
        <v>6123495</v>
      </c>
      <c r="Q29" s="12">
        <v>560</v>
      </c>
      <c r="R29" s="12">
        <v>0.53</v>
      </c>
      <c r="S29" s="12">
        <v>0.46</v>
      </c>
      <c r="T29" s="20">
        <f t="shared" si="0"/>
        <v>0.16546059065128105</v>
      </c>
      <c r="U29">
        <f t="shared" si="1"/>
        <v>0.19677559616368312</v>
      </c>
      <c r="V29">
        <f t="shared" si="2"/>
        <v>0.16546059065128105</v>
      </c>
      <c r="W29">
        <f t="shared" si="3"/>
        <v>0.84085930306950551</v>
      </c>
      <c r="X29" s="12">
        <v>0.53</v>
      </c>
      <c r="Z29" s="11" t="s">
        <v>203</v>
      </c>
      <c r="AA29">
        <v>0.84085930306950551</v>
      </c>
      <c r="AB29">
        <v>0.53</v>
      </c>
      <c r="AC29">
        <v>1</v>
      </c>
      <c r="AD29" s="16">
        <v>0.16546059065128105</v>
      </c>
    </row>
    <row r="30" spans="1:30" ht="39" thickBot="1" x14ac:dyDescent="0.3">
      <c r="A30" s="7" t="s">
        <v>179</v>
      </c>
      <c r="B30" s="9">
        <v>161306</v>
      </c>
      <c r="C30" s="9">
        <v>1493245</v>
      </c>
      <c r="D30" s="9">
        <v>1540424</v>
      </c>
      <c r="E30" s="9">
        <v>1640753</v>
      </c>
      <c r="F30" s="9">
        <v>16349591466</v>
      </c>
      <c r="G30" s="8">
        <v>807</v>
      </c>
      <c r="H30" s="8">
        <v>1</v>
      </c>
      <c r="I30" s="8">
        <v>1</v>
      </c>
      <c r="K30" s="7" t="s">
        <v>179</v>
      </c>
      <c r="L30" s="8">
        <v>13</v>
      </c>
      <c r="M30" s="8">
        <v>29</v>
      </c>
      <c r="N30" s="8">
        <v>48</v>
      </c>
      <c r="O30" s="8">
        <v>58</v>
      </c>
      <c r="P30" s="9">
        <v>422895</v>
      </c>
      <c r="Q30" s="8">
        <v>723</v>
      </c>
      <c r="R30" s="8">
        <v>0.43</v>
      </c>
      <c r="S30" s="8">
        <v>0.51</v>
      </c>
      <c r="T30" s="20">
        <f>O30/$O$34</f>
        <v>1.1343633874437709E-2</v>
      </c>
      <c r="U30">
        <f t="shared" si="1"/>
        <v>1.6345905120400833E-2</v>
      </c>
      <c r="V30">
        <f t="shared" si="2"/>
        <v>1.1343633874437709E-2</v>
      </c>
      <c r="W30">
        <f t="shared" si="3"/>
        <v>0.6939740437059102</v>
      </c>
      <c r="X30" s="8">
        <v>0.43</v>
      </c>
      <c r="Z30" s="7" t="s">
        <v>204</v>
      </c>
      <c r="AA30">
        <v>0.6939740437059102</v>
      </c>
      <c r="AB30">
        <v>0.43</v>
      </c>
      <c r="AC30">
        <v>1</v>
      </c>
      <c r="AD30" s="16">
        <v>1.1343633874437709E-2</v>
      </c>
    </row>
    <row r="31" spans="1:30" ht="26.25" thickBot="1" x14ac:dyDescent="0.3">
      <c r="A31" s="11" t="s">
        <v>180</v>
      </c>
      <c r="B31" s="13">
        <v>733956</v>
      </c>
      <c r="C31" s="13">
        <v>10406787</v>
      </c>
      <c r="D31" s="13">
        <v>10823110</v>
      </c>
      <c r="E31" s="13">
        <v>11176937</v>
      </c>
      <c r="F31" s="13">
        <v>60609094215</v>
      </c>
      <c r="G31" s="12">
        <v>432</v>
      </c>
      <c r="H31" s="12">
        <v>1</v>
      </c>
      <c r="I31" s="12">
        <v>1</v>
      </c>
      <c r="K31" s="11" t="s">
        <v>180</v>
      </c>
      <c r="L31" s="12">
        <v>109</v>
      </c>
      <c r="M31" s="12">
        <v>588</v>
      </c>
      <c r="N31" s="12">
        <v>782</v>
      </c>
      <c r="O31" s="12">
        <v>793</v>
      </c>
      <c r="P31" s="13">
        <v>3024792</v>
      </c>
      <c r="Q31" s="12">
        <v>323</v>
      </c>
      <c r="R31" s="12">
        <v>0.87</v>
      </c>
      <c r="S31" s="12">
        <v>0.98</v>
      </c>
      <c r="T31" s="20">
        <f t="shared" si="0"/>
        <v>0.15509485624877761</v>
      </c>
      <c r="U31">
        <f t="shared" si="1"/>
        <v>0.11134957652900682</v>
      </c>
      <c r="V31">
        <f t="shared" si="2"/>
        <v>0.15509485624877761</v>
      </c>
      <c r="W31">
        <f t="shared" si="3"/>
        <v>1.392864356411585</v>
      </c>
      <c r="X31" s="12">
        <v>0.87</v>
      </c>
      <c r="Z31" s="11" t="s">
        <v>205</v>
      </c>
      <c r="AA31">
        <v>1.392864356411585</v>
      </c>
      <c r="AB31">
        <v>0.87</v>
      </c>
      <c r="AC31">
        <v>1</v>
      </c>
      <c r="AD31" s="16">
        <v>0.15509485624877761</v>
      </c>
    </row>
    <row r="32" spans="1:30" ht="39" thickBot="1" x14ac:dyDescent="0.3">
      <c r="A32" s="7" t="s">
        <v>181</v>
      </c>
      <c r="B32" s="9">
        <v>840021</v>
      </c>
      <c r="C32" s="9">
        <v>3887102</v>
      </c>
      <c r="D32" s="9">
        <v>3946674</v>
      </c>
      <c r="E32" s="9">
        <v>4001954</v>
      </c>
      <c r="F32" s="9">
        <v>42862866285</v>
      </c>
      <c r="G32" s="8">
        <v>836</v>
      </c>
      <c r="H32" s="8">
        <v>1</v>
      </c>
      <c r="I32" s="8">
        <v>1</v>
      </c>
      <c r="K32" s="7" t="s">
        <v>181</v>
      </c>
      <c r="L32" s="8">
        <v>71</v>
      </c>
      <c r="M32" s="8">
        <v>217</v>
      </c>
      <c r="N32" s="8">
        <v>232</v>
      </c>
      <c r="O32" s="8">
        <v>225</v>
      </c>
      <c r="P32" s="9">
        <v>1305166</v>
      </c>
      <c r="Q32" s="8">
        <v>447</v>
      </c>
      <c r="R32" s="8">
        <v>0.69</v>
      </c>
      <c r="S32" s="8">
        <v>0.6</v>
      </c>
      <c r="T32" s="20">
        <f t="shared" si="0"/>
        <v>4.4005476237042832E-2</v>
      </c>
      <c r="U32">
        <f t="shared" si="1"/>
        <v>3.9869231005647161E-2</v>
      </c>
      <c r="V32">
        <f t="shared" si="2"/>
        <v>4.4005476237042832E-2</v>
      </c>
      <c r="W32">
        <f t="shared" si="3"/>
        <v>1.1037452974904332</v>
      </c>
      <c r="X32" s="8">
        <v>0.69</v>
      </c>
      <c r="Z32" s="7" t="s">
        <v>206</v>
      </c>
      <c r="AA32">
        <v>1.1037452974904332</v>
      </c>
      <c r="AB32">
        <v>0.69</v>
      </c>
      <c r="AC32">
        <v>1</v>
      </c>
      <c r="AD32" s="16">
        <v>4.4005476237042832E-2</v>
      </c>
    </row>
    <row r="33" spans="1:30" ht="15.75" thickBot="1" x14ac:dyDescent="0.3">
      <c r="A33" s="11" t="s">
        <v>182</v>
      </c>
      <c r="B33" s="13">
        <v>247628</v>
      </c>
      <c r="C33" s="13">
        <v>207415</v>
      </c>
      <c r="D33" s="13">
        <v>224976</v>
      </c>
      <c r="E33" s="13">
        <v>240791</v>
      </c>
      <c r="F33" s="13">
        <v>3703194209</v>
      </c>
      <c r="G33" s="13">
        <v>1269</v>
      </c>
      <c r="H33" s="12">
        <v>1</v>
      </c>
      <c r="I33" s="12">
        <v>1</v>
      </c>
      <c r="K33" s="11" t="s">
        <v>182</v>
      </c>
      <c r="L33" s="12">
        <v>13</v>
      </c>
      <c r="M33" s="12">
        <v>15</v>
      </c>
      <c r="N33" s="12">
        <v>18</v>
      </c>
      <c r="O33" s="12">
        <v>18</v>
      </c>
      <c r="P33" s="13">
        <v>317006</v>
      </c>
      <c r="Q33" s="13">
        <v>1434</v>
      </c>
      <c r="R33" s="12">
        <v>0.92</v>
      </c>
      <c r="S33" s="12">
        <v>1.67</v>
      </c>
      <c r="T33" s="20">
        <f t="shared" si="0"/>
        <v>3.5204380989634267E-3</v>
      </c>
      <c r="U33">
        <f t="shared" si="1"/>
        <v>2.3988661546536479E-3</v>
      </c>
      <c r="V33">
        <f t="shared" si="2"/>
        <v>3.5204380989634267E-3</v>
      </c>
      <c r="W33">
        <f t="shared" si="3"/>
        <v>1.4675425271785174</v>
      </c>
      <c r="X33" s="12">
        <v>0.92</v>
      </c>
      <c r="Z33" s="11" t="s">
        <v>248</v>
      </c>
      <c r="AA33">
        <v>1.4675425271785174</v>
      </c>
      <c r="AB33">
        <v>0.92</v>
      </c>
      <c r="AC33">
        <v>1</v>
      </c>
      <c r="AD33" s="16">
        <v>3.5204380989634267E-3</v>
      </c>
    </row>
    <row r="34" spans="1:30" x14ac:dyDescent="0.25">
      <c r="E34" s="1">
        <f>SUM(E20:E33)</f>
        <v>100377005</v>
      </c>
      <c r="O34" s="1">
        <f>SUM(O20:O33)</f>
        <v>5113</v>
      </c>
    </row>
    <row r="35" spans="1:30" x14ac:dyDescent="0.25">
      <c r="K35" t="s">
        <v>188</v>
      </c>
    </row>
    <row r="36" spans="1:30" x14ac:dyDescent="0.25">
      <c r="K36" t="s">
        <v>164</v>
      </c>
    </row>
    <row r="37" spans="1:30" x14ac:dyDescent="0.25">
      <c r="K37" t="s">
        <v>165</v>
      </c>
    </row>
    <row r="38" spans="1:30" x14ac:dyDescent="0.25">
      <c r="K38" t="s">
        <v>166</v>
      </c>
    </row>
    <row r="39" spans="1:30" x14ac:dyDescent="0.25">
      <c r="K39" t="s">
        <v>169</v>
      </c>
    </row>
    <row r="40" spans="1:30" x14ac:dyDescent="0.25">
      <c r="K40" t="s">
        <v>176</v>
      </c>
    </row>
    <row r="42" spans="1:30" x14ac:dyDescent="0.25">
      <c r="K42" t="s">
        <v>194</v>
      </c>
    </row>
    <row r="43" spans="1:30" x14ac:dyDescent="0.25">
      <c r="K43" t="s">
        <v>192</v>
      </c>
    </row>
    <row r="44" spans="1:30" x14ac:dyDescent="0.25">
      <c r="K44" t="s">
        <v>193</v>
      </c>
    </row>
    <row r="46" spans="1:30" ht="15.75" x14ac:dyDescent="0.25">
      <c r="A46" s="45" t="s">
        <v>209</v>
      </c>
      <c r="B46" s="45" t="s">
        <v>157</v>
      </c>
      <c r="C46" s="45"/>
      <c r="D46" s="45"/>
      <c r="E46" s="45"/>
      <c r="F46" s="45"/>
      <c r="G46" s="45"/>
      <c r="H46" s="45"/>
      <c r="I46" s="45"/>
      <c r="J46" s="45"/>
      <c r="K46" s="45"/>
      <c r="L46" s="45"/>
    </row>
    <row r="47" spans="1:30" ht="15.75" x14ac:dyDescent="0.25">
      <c r="A47" s="81" t="s">
        <v>207</v>
      </c>
      <c r="B47" s="45"/>
      <c r="C47" s="45"/>
      <c r="D47" s="45"/>
      <c r="E47" s="45"/>
      <c r="F47" s="45"/>
      <c r="G47" s="45"/>
      <c r="H47" s="45"/>
      <c r="I47" s="45"/>
      <c r="J47" s="45"/>
      <c r="K47" s="45"/>
      <c r="L47" s="45"/>
    </row>
    <row r="48" spans="1:30" ht="15.75" x14ac:dyDescent="0.25">
      <c r="A48" s="81" t="s">
        <v>186</v>
      </c>
      <c r="B48" s="45"/>
      <c r="C48" s="45"/>
      <c r="D48" s="45"/>
      <c r="E48" s="45"/>
      <c r="F48" s="45"/>
      <c r="G48" s="45"/>
      <c r="H48" s="45"/>
      <c r="I48" s="45"/>
      <c r="J48" s="45"/>
      <c r="K48" s="45"/>
      <c r="L48" s="45"/>
    </row>
    <row r="49" spans="1:13" ht="16.5" thickBot="1" x14ac:dyDescent="0.3">
      <c r="A49" s="81" t="s">
        <v>22</v>
      </c>
      <c r="B49" s="45"/>
      <c r="C49" s="45"/>
      <c r="D49" s="45"/>
      <c r="E49" s="45"/>
      <c r="F49" s="45"/>
      <c r="G49" s="45"/>
      <c r="H49" s="45"/>
      <c r="I49" s="45"/>
      <c r="J49" s="45" t="s">
        <v>564</v>
      </c>
      <c r="K49" s="45"/>
      <c r="L49" s="45"/>
    </row>
    <row r="50" spans="1:13" ht="75" x14ac:dyDescent="0.25">
      <c r="A50" s="154" t="s">
        <v>208</v>
      </c>
      <c r="B50" s="82" t="s">
        <v>23</v>
      </c>
      <c r="C50" s="82" t="s">
        <v>25</v>
      </c>
      <c r="D50" s="82" t="s">
        <v>27</v>
      </c>
      <c r="E50" s="82" t="s">
        <v>28</v>
      </c>
      <c r="F50" s="82" t="s">
        <v>29</v>
      </c>
      <c r="G50" s="82" t="s">
        <v>31</v>
      </c>
      <c r="H50" s="82" t="s">
        <v>28</v>
      </c>
      <c r="I50" s="82" t="s">
        <v>29</v>
      </c>
      <c r="J50" s="83" t="s">
        <v>218</v>
      </c>
      <c r="K50" s="83" t="s">
        <v>217</v>
      </c>
      <c r="L50" s="45"/>
    </row>
    <row r="51" spans="1:13" ht="30" x14ac:dyDescent="0.25">
      <c r="A51" s="155"/>
      <c r="B51" s="83" t="s">
        <v>24</v>
      </c>
      <c r="C51" s="83" t="s">
        <v>26</v>
      </c>
      <c r="D51" s="83" t="s">
        <v>26</v>
      </c>
      <c r="E51" s="83" t="s">
        <v>26</v>
      </c>
      <c r="F51" s="83" t="s">
        <v>23</v>
      </c>
      <c r="G51" s="83" t="s">
        <v>32</v>
      </c>
      <c r="H51" s="83" t="s">
        <v>26</v>
      </c>
      <c r="I51" s="83" t="s">
        <v>23</v>
      </c>
      <c r="J51" s="45"/>
      <c r="K51" s="45"/>
      <c r="L51" s="45"/>
    </row>
    <row r="52" spans="1:13" ht="15.75" x14ac:dyDescent="0.25">
      <c r="A52" s="155"/>
      <c r="B52" s="84"/>
      <c r="C52" s="84"/>
      <c r="D52" s="84"/>
      <c r="E52" s="84"/>
      <c r="F52" s="83" t="s">
        <v>30</v>
      </c>
      <c r="G52" s="83" t="s">
        <v>33</v>
      </c>
      <c r="H52" s="83" t="s">
        <v>34</v>
      </c>
      <c r="I52" s="83" t="s">
        <v>30</v>
      </c>
      <c r="J52" s="45"/>
      <c r="K52" s="45"/>
      <c r="L52" s="45"/>
    </row>
    <row r="53" spans="1:13" ht="30" x14ac:dyDescent="0.25">
      <c r="A53" s="155"/>
      <c r="B53" s="84"/>
      <c r="C53" s="84"/>
      <c r="D53" s="84"/>
      <c r="E53" s="84"/>
      <c r="F53" s="84"/>
      <c r="G53" s="84"/>
      <c r="H53" s="83" t="s">
        <v>35</v>
      </c>
      <c r="I53" s="83" t="s">
        <v>34</v>
      </c>
      <c r="J53" s="45"/>
      <c r="K53" s="45"/>
      <c r="L53" s="45"/>
    </row>
    <row r="54" spans="1:13" ht="30.75" thickBot="1" x14ac:dyDescent="0.3">
      <c r="A54" s="156"/>
      <c r="B54" s="85"/>
      <c r="C54" s="85"/>
      <c r="D54" s="85"/>
      <c r="E54" s="85"/>
      <c r="F54" s="85"/>
      <c r="G54" s="85"/>
      <c r="H54" s="85"/>
      <c r="I54" s="86" t="s">
        <v>35</v>
      </c>
      <c r="J54" s="45" t="s">
        <v>30</v>
      </c>
      <c r="K54" s="45" t="s">
        <v>21</v>
      </c>
      <c r="L54" s="45"/>
    </row>
    <row r="55" spans="1:13" ht="30.75" thickBot="1" x14ac:dyDescent="0.3">
      <c r="A55" s="87" t="s">
        <v>38</v>
      </c>
      <c r="B55" s="88">
        <v>6</v>
      </c>
      <c r="C55" s="88">
        <v>20</v>
      </c>
      <c r="D55" s="88">
        <v>21</v>
      </c>
      <c r="E55" s="88">
        <v>20</v>
      </c>
      <c r="F55" s="89">
        <v>202477</v>
      </c>
      <c r="G55" s="89">
        <v>766</v>
      </c>
      <c r="H55" s="88">
        <v>4.87</v>
      </c>
      <c r="I55" s="88">
        <v>6.54</v>
      </c>
      <c r="J55" s="50">
        <f>(F55)/$F$86</f>
        <v>6.9465348360778067E-3</v>
      </c>
      <c r="K55" s="50">
        <f>E55/$E$86</f>
        <v>4.7551117451260106E-3</v>
      </c>
      <c r="L55" s="50">
        <f>SUM(C55:E55)/$E$88</f>
        <v>4.9436745279196042E-3</v>
      </c>
    </row>
    <row r="56" spans="1:13" ht="30.75" thickBot="1" x14ac:dyDescent="0.3">
      <c r="A56" s="90" t="s">
        <v>39</v>
      </c>
      <c r="B56" s="91">
        <v>54</v>
      </c>
      <c r="C56" s="91">
        <v>160</v>
      </c>
      <c r="D56" s="91">
        <v>155</v>
      </c>
      <c r="E56" s="91">
        <v>158</v>
      </c>
      <c r="F56" s="92">
        <v>1694544</v>
      </c>
      <c r="G56" s="91">
        <v>827</v>
      </c>
      <c r="H56" s="91">
        <v>0.43</v>
      </c>
      <c r="I56" s="91">
        <v>0.5</v>
      </c>
      <c r="J56" s="50">
        <f t="shared" ref="J56:J85" si="4">(F56)/$F$86</f>
        <v>5.8136029905947989E-2</v>
      </c>
      <c r="K56" s="50">
        <f t="shared" ref="K56:K85" si="5">E56/$E$86</f>
        <v>3.7565382786495481E-2</v>
      </c>
      <c r="L56" s="50">
        <f>SUM(C56:E56)/$E$88</f>
        <v>3.833373855255693E-2</v>
      </c>
    </row>
    <row r="57" spans="1:13" ht="60.75" thickBot="1" x14ac:dyDescent="0.3">
      <c r="A57" s="87" t="s">
        <v>40</v>
      </c>
      <c r="B57" s="88">
        <v>4</v>
      </c>
      <c r="C57" s="88">
        <v>18</v>
      </c>
      <c r="D57" s="88">
        <v>16</v>
      </c>
      <c r="E57" s="88">
        <v>16</v>
      </c>
      <c r="F57" s="93">
        <v>195351</v>
      </c>
      <c r="G57" s="88">
        <v>902</v>
      </c>
      <c r="H57" s="88">
        <v>0.71</v>
      </c>
      <c r="I57" s="88">
        <v>0.96</v>
      </c>
      <c r="J57" s="50">
        <f t="shared" si="4"/>
        <v>6.7020576498201551E-3</v>
      </c>
      <c r="K57" s="50">
        <f t="shared" si="5"/>
        <v>3.8040893961008085E-3</v>
      </c>
      <c r="L57" s="50">
        <f t="shared" ref="L57:L85" si="6">SUM(C57:E57)/$E$88</f>
        <v>4.052192235999676E-3</v>
      </c>
      <c r="M57" t="s">
        <v>575</v>
      </c>
    </row>
    <row r="58" spans="1:13" ht="60.75" thickBot="1" x14ac:dyDescent="0.3">
      <c r="A58" s="90" t="s">
        <v>41</v>
      </c>
      <c r="B58" s="91">
        <v>14</v>
      </c>
      <c r="C58" s="91">
        <v>143</v>
      </c>
      <c r="D58" s="91">
        <v>138</v>
      </c>
      <c r="E58" s="91">
        <v>140</v>
      </c>
      <c r="F58" s="92">
        <v>1532460</v>
      </c>
      <c r="G58" s="91">
        <v>840</v>
      </c>
      <c r="H58" s="91">
        <v>0.56000000000000005</v>
      </c>
      <c r="I58" s="91">
        <v>0.44</v>
      </c>
      <c r="J58" s="50">
        <f t="shared" si="4"/>
        <v>5.2575288921190039E-2</v>
      </c>
      <c r="K58" s="50">
        <f t="shared" si="5"/>
        <v>3.3285782215882076E-2</v>
      </c>
      <c r="L58" s="50">
        <f t="shared" si="6"/>
        <v>3.4119458627117273E-2</v>
      </c>
    </row>
    <row r="59" spans="1:13" ht="45.75" thickBot="1" x14ac:dyDescent="0.3">
      <c r="A59" s="87" t="s">
        <v>42</v>
      </c>
      <c r="B59" s="88">
        <v>14</v>
      </c>
      <c r="C59" s="88">
        <v>152</v>
      </c>
      <c r="D59" s="88">
        <v>151</v>
      </c>
      <c r="E59" s="88">
        <v>151</v>
      </c>
      <c r="F59" s="93">
        <v>1517819</v>
      </c>
      <c r="G59" s="88">
        <v>772</v>
      </c>
      <c r="H59" s="88">
        <v>0.97</v>
      </c>
      <c r="I59" s="88">
        <v>1.1000000000000001</v>
      </c>
      <c r="J59" s="50">
        <f t="shared" si="4"/>
        <v>5.2072988825203753E-2</v>
      </c>
      <c r="K59" s="50">
        <f t="shared" si="5"/>
        <v>3.5901093675701379E-2</v>
      </c>
      <c r="L59" s="50">
        <f t="shared" si="6"/>
        <v>3.6793905502877054E-2</v>
      </c>
    </row>
    <row r="60" spans="1:13" ht="45.75" thickBot="1" x14ac:dyDescent="0.3">
      <c r="A60" s="90" t="s">
        <v>43</v>
      </c>
      <c r="B60" s="91">
        <v>16</v>
      </c>
      <c r="C60" s="91">
        <v>114</v>
      </c>
      <c r="D60" s="91">
        <v>120</v>
      </c>
      <c r="E60" s="91">
        <v>124</v>
      </c>
      <c r="F60" s="92">
        <v>1010318</v>
      </c>
      <c r="G60" s="91">
        <v>651</v>
      </c>
      <c r="H60" s="91">
        <v>1.0900000000000001</v>
      </c>
      <c r="I60" s="91">
        <v>1.52</v>
      </c>
      <c r="J60" s="50">
        <f t="shared" si="4"/>
        <v>3.4661760014799002E-2</v>
      </c>
      <c r="K60" s="50">
        <f t="shared" si="5"/>
        <v>2.9481692819781264E-2</v>
      </c>
      <c r="L60" s="50">
        <f t="shared" si="6"/>
        <v>2.9013696409757678E-2</v>
      </c>
    </row>
    <row r="61" spans="1:13" ht="30.75" thickBot="1" x14ac:dyDescent="0.3">
      <c r="A61" s="87" t="s">
        <v>44</v>
      </c>
      <c r="B61" s="88">
        <v>16</v>
      </c>
      <c r="C61" s="88">
        <v>83</v>
      </c>
      <c r="D61" s="88">
        <v>82</v>
      </c>
      <c r="E61" s="88">
        <v>83</v>
      </c>
      <c r="F61" s="93">
        <v>831015</v>
      </c>
      <c r="G61" s="88">
        <v>773</v>
      </c>
      <c r="H61" s="88">
        <v>0.33</v>
      </c>
      <c r="I61" s="88">
        <v>0.77</v>
      </c>
      <c r="J61" s="50">
        <f t="shared" si="4"/>
        <v>2.8510273496758637E-2</v>
      </c>
      <c r="K61" s="50">
        <f t="shared" si="5"/>
        <v>1.9733713742272944E-2</v>
      </c>
      <c r="L61" s="50">
        <f t="shared" si="6"/>
        <v>2.0098873490558392E-2</v>
      </c>
    </row>
    <row r="62" spans="1:13" ht="45.75" thickBot="1" x14ac:dyDescent="0.3">
      <c r="A62" s="90" t="s">
        <v>45</v>
      </c>
      <c r="B62" s="91">
        <v>7</v>
      </c>
      <c r="C62" s="91">
        <v>96</v>
      </c>
      <c r="D62" s="91">
        <v>95</v>
      </c>
      <c r="E62" s="91">
        <v>89</v>
      </c>
      <c r="F62" s="92">
        <v>730877</v>
      </c>
      <c r="G62" s="91">
        <v>602</v>
      </c>
      <c r="H62" s="91">
        <v>1.0900000000000001</v>
      </c>
      <c r="I62" s="91">
        <v>1.37</v>
      </c>
      <c r="J62" s="50">
        <f t="shared" si="4"/>
        <v>2.5074761782266822E-2</v>
      </c>
      <c r="K62" s="50">
        <f t="shared" si="5"/>
        <v>2.1160247265810745E-2</v>
      </c>
      <c r="L62" s="50">
        <f t="shared" si="6"/>
        <v>2.2692276521598186E-2</v>
      </c>
    </row>
    <row r="63" spans="1:13" ht="30.75" thickBot="1" x14ac:dyDescent="0.3">
      <c r="A63" s="87" t="s">
        <v>46</v>
      </c>
      <c r="B63" s="88">
        <v>13</v>
      </c>
      <c r="C63" s="88">
        <v>78</v>
      </c>
      <c r="D63" s="88">
        <v>80</v>
      </c>
      <c r="E63" s="88">
        <v>81</v>
      </c>
      <c r="F63" s="93">
        <v>579994</v>
      </c>
      <c r="G63" s="88">
        <v>560</v>
      </c>
      <c r="H63" s="88">
        <v>1.0900000000000001</v>
      </c>
      <c r="I63" s="88">
        <v>2</v>
      </c>
      <c r="J63" s="50">
        <f t="shared" si="4"/>
        <v>1.9898302156373865E-2</v>
      </c>
      <c r="K63" s="50">
        <f t="shared" si="5"/>
        <v>1.9258202567760341E-2</v>
      </c>
      <c r="L63" s="50">
        <f t="shared" si="6"/>
        <v>1.936947888807845E-2</v>
      </c>
    </row>
    <row r="64" spans="1:13" ht="45.75" thickBot="1" x14ac:dyDescent="0.3">
      <c r="A64" s="90" t="s">
        <v>47</v>
      </c>
      <c r="B64" s="91">
        <v>6</v>
      </c>
      <c r="C64" s="91">
        <v>24</v>
      </c>
      <c r="D64" s="91">
        <v>23</v>
      </c>
      <c r="E64" s="91">
        <v>24</v>
      </c>
      <c r="F64" s="92">
        <v>88732</v>
      </c>
      <c r="G64" s="91">
        <v>288</v>
      </c>
      <c r="H64" s="91">
        <v>0.31</v>
      </c>
      <c r="I64" s="91">
        <v>0.28000000000000003</v>
      </c>
      <c r="J64" s="50">
        <f t="shared" si="4"/>
        <v>3.0441972622809303E-3</v>
      </c>
      <c r="K64" s="50">
        <f t="shared" si="5"/>
        <v>5.7061340941512127E-3</v>
      </c>
      <c r="L64" s="50">
        <f t="shared" si="6"/>
        <v>5.7541129751195394E-3</v>
      </c>
    </row>
    <row r="65" spans="1:13" ht="60.75" thickBot="1" x14ac:dyDescent="0.3">
      <c r="A65" s="87" t="s">
        <v>48</v>
      </c>
      <c r="B65" s="88">
        <v>7</v>
      </c>
      <c r="C65" s="88">
        <v>56</v>
      </c>
      <c r="D65" s="88">
        <v>56</v>
      </c>
      <c r="E65" s="88">
        <v>52</v>
      </c>
      <c r="F65" s="93">
        <v>196168</v>
      </c>
      <c r="G65" s="88">
        <v>276</v>
      </c>
      <c r="H65" s="88">
        <v>1.28</v>
      </c>
      <c r="I65" s="88">
        <v>1.22</v>
      </c>
      <c r="J65" s="50">
        <f t="shared" si="4"/>
        <v>6.730087099886462E-3</v>
      </c>
      <c r="K65" s="50">
        <f t="shared" si="5"/>
        <v>1.2363290537327628E-2</v>
      </c>
      <c r="L65" s="50">
        <f t="shared" si="6"/>
        <v>1.3291190534078937E-2</v>
      </c>
    </row>
    <row r="66" spans="1:13" ht="30.75" thickBot="1" x14ac:dyDescent="0.3">
      <c r="A66" s="90" t="s">
        <v>49</v>
      </c>
      <c r="B66" s="91">
        <v>14</v>
      </c>
      <c r="C66" s="91">
        <v>727</v>
      </c>
      <c r="D66" s="91">
        <v>717</v>
      </c>
      <c r="E66" s="91">
        <v>713</v>
      </c>
      <c r="F66" s="92">
        <v>4488808</v>
      </c>
      <c r="G66" s="91">
        <v>480</v>
      </c>
      <c r="H66" s="91">
        <v>3</v>
      </c>
      <c r="I66" s="91">
        <v>4.25</v>
      </c>
      <c r="J66" s="50">
        <f t="shared" si="4"/>
        <v>0.15400100329649663</v>
      </c>
      <c r="K66" s="50">
        <f t="shared" si="5"/>
        <v>0.16951973371374227</v>
      </c>
      <c r="L66" s="50">
        <f t="shared" si="6"/>
        <v>0.17481157306102602</v>
      </c>
    </row>
    <row r="67" spans="1:13" ht="45.75" thickBot="1" x14ac:dyDescent="0.3">
      <c r="A67" s="87" t="s">
        <v>50</v>
      </c>
      <c r="B67" s="88">
        <v>15</v>
      </c>
      <c r="C67" s="88">
        <v>76</v>
      </c>
      <c r="D67" s="88">
        <v>77</v>
      </c>
      <c r="E67" s="88">
        <v>76</v>
      </c>
      <c r="F67" s="93">
        <v>489482</v>
      </c>
      <c r="G67" s="88">
        <v>493</v>
      </c>
      <c r="H67" s="88">
        <v>1.22</v>
      </c>
      <c r="I67" s="88">
        <v>1.68</v>
      </c>
      <c r="J67" s="50">
        <f t="shared" si="4"/>
        <v>1.6793037059187152E-2</v>
      </c>
      <c r="K67" s="50">
        <f t="shared" si="5"/>
        <v>1.8069424631478839E-2</v>
      </c>
      <c r="L67" s="50">
        <f t="shared" si="6"/>
        <v>1.8559040440878517E-2</v>
      </c>
    </row>
    <row r="68" spans="1:13" ht="30.75" thickBot="1" x14ac:dyDescent="0.3">
      <c r="A68" s="90" t="s">
        <v>51</v>
      </c>
      <c r="B68" s="91">
        <v>5</v>
      </c>
      <c r="C68" s="91">
        <v>16</v>
      </c>
      <c r="D68" s="91">
        <v>18</v>
      </c>
      <c r="E68" s="91">
        <v>17</v>
      </c>
      <c r="F68" s="92">
        <v>132282</v>
      </c>
      <c r="G68" s="91">
        <v>599</v>
      </c>
      <c r="H68" s="91">
        <v>0.34</v>
      </c>
      <c r="I68" s="91">
        <v>0.21</v>
      </c>
      <c r="J68" s="50">
        <f t="shared" si="4"/>
        <v>4.5383007511275077E-3</v>
      </c>
      <c r="K68" s="50">
        <f t="shared" si="5"/>
        <v>4.0418449833571086E-3</v>
      </c>
      <c r="L68" s="50">
        <f t="shared" si="6"/>
        <v>4.133236080719669E-3</v>
      </c>
    </row>
    <row r="69" spans="1:13" ht="30.75" thickBot="1" x14ac:dyDescent="0.3">
      <c r="A69" s="87" t="s">
        <v>52</v>
      </c>
      <c r="B69" s="88">
        <v>14</v>
      </c>
      <c r="C69" s="88">
        <v>33</v>
      </c>
      <c r="D69" s="88">
        <v>31</v>
      </c>
      <c r="E69" s="88">
        <v>32</v>
      </c>
      <c r="F69" s="93">
        <v>285406</v>
      </c>
      <c r="G69" s="88">
        <v>686</v>
      </c>
      <c r="H69" s="88">
        <v>0.27</v>
      </c>
      <c r="I69" s="88">
        <v>0.28000000000000003</v>
      </c>
      <c r="J69" s="50">
        <f t="shared" si="4"/>
        <v>9.7916440950113967E-3</v>
      </c>
      <c r="K69" s="50">
        <f t="shared" si="5"/>
        <v>7.608178792201617E-3</v>
      </c>
      <c r="L69" s="50">
        <f t="shared" si="6"/>
        <v>7.7802090931193774E-3</v>
      </c>
    </row>
    <row r="70" spans="1:13" ht="30.75" thickBot="1" x14ac:dyDescent="0.3">
      <c r="A70" s="90" t="s">
        <v>53</v>
      </c>
      <c r="B70" s="91">
        <v>4</v>
      </c>
      <c r="C70" s="91">
        <v>31</v>
      </c>
      <c r="D70" s="91">
        <v>27</v>
      </c>
      <c r="E70" s="91">
        <v>28</v>
      </c>
      <c r="F70" s="92">
        <v>371282</v>
      </c>
      <c r="G70" s="91">
        <v>996</v>
      </c>
      <c r="H70" s="94">
        <v>0.51</v>
      </c>
      <c r="I70" s="91">
        <v>0.36</v>
      </c>
      <c r="J70" s="95">
        <f t="shared" si="4"/>
        <v>1.2737858359263719E-2</v>
      </c>
      <c r="K70" s="50">
        <f t="shared" si="5"/>
        <v>6.6571564431764148E-3</v>
      </c>
      <c r="L70" s="50">
        <f t="shared" si="6"/>
        <v>6.9697706459194422E-3</v>
      </c>
      <c r="M70" s="45" t="s">
        <v>215</v>
      </c>
    </row>
    <row r="71" spans="1:13" ht="45.75" thickBot="1" x14ac:dyDescent="0.3">
      <c r="A71" s="87" t="s">
        <v>54</v>
      </c>
      <c r="B71" s="88">
        <v>14</v>
      </c>
      <c r="C71" s="88">
        <v>226</v>
      </c>
      <c r="D71" s="88">
        <v>226</v>
      </c>
      <c r="E71" s="88">
        <v>229</v>
      </c>
      <c r="F71" s="93">
        <v>2290441</v>
      </c>
      <c r="G71" s="88">
        <v>776</v>
      </c>
      <c r="H71" s="94">
        <v>1.04</v>
      </c>
      <c r="I71" s="88">
        <v>0.51</v>
      </c>
      <c r="J71" s="95">
        <f t="shared" si="4"/>
        <v>7.8579928567100887E-2</v>
      </c>
      <c r="K71" s="50">
        <f t="shared" si="5"/>
        <v>5.4446029481692818E-2</v>
      </c>
      <c r="L71" s="50">
        <f t="shared" si="6"/>
        <v>5.5190858254315585E-2</v>
      </c>
      <c r="M71" s="45" t="s">
        <v>213</v>
      </c>
    </row>
    <row r="72" spans="1:13" ht="45.75" thickBot="1" x14ac:dyDescent="0.3">
      <c r="A72" s="90" t="s">
        <v>210</v>
      </c>
      <c r="B72" s="91">
        <v>16</v>
      </c>
      <c r="C72" s="91">
        <v>58</v>
      </c>
      <c r="D72" s="91">
        <v>59</v>
      </c>
      <c r="E72" s="91">
        <v>58</v>
      </c>
      <c r="F72" s="92">
        <v>597601</v>
      </c>
      <c r="G72" s="91">
        <v>788</v>
      </c>
      <c r="H72" s="91">
        <v>0.3</v>
      </c>
      <c r="I72" s="91">
        <v>0.17</v>
      </c>
      <c r="J72" s="50">
        <f t="shared" si="4"/>
        <v>2.0502359105354848E-2</v>
      </c>
      <c r="K72" s="50">
        <f t="shared" si="5"/>
        <v>1.378982406086543E-2</v>
      </c>
      <c r="L72" s="50">
        <f t="shared" si="6"/>
        <v>1.4182672825998865E-2</v>
      </c>
      <c r="M72" s="45"/>
    </row>
    <row r="73" spans="1:13" ht="45.75" thickBot="1" x14ac:dyDescent="0.3">
      <c r="A73" s="87" t="s">
        <v>55</v>
      </c>
      <c r="B73" s="88">
        <v>40</v>
      </c>
      <c r="C73" s="88">
        <v>243</v>
      </c>
      <c r="D73" s="88">
        <v>258</v>
      </c>
      <c r="E73" s="88">
        <v>251</v>
      </c>
      <c r="F73" s="93">
        <v>2477550</v>
      </c>
      <c r="G73" s="88">
        <v>760</v>
      </c>
      <c r="H73" s="94">
        <v>0.32</v>
      </c>
      <c r="I73" s="88">
        <v>0.18</v>
      </c>
      <c r="J73" s="95">
        <f t="shared" si="4"/>
        <v>8.4999221556643814E-2</v>
      </c>
      <c r="K73" s="50">
        <f t="shared" si="5"/>
        <v>5.967665240133143E-2</v>
      </c>
      <c r="L73" s="50">
        <f t="shared" si="6"/>
        <v>6.0944971229435124E-2</v>
      </c>
      <c r="M73" s="45" t="s">
        <v>214</v>
      </c>
    </row>
    <row r="74" spans="1:13" ht="45.75" thickBot="1" x14ac:dyDescent="0.3">
      <c r="A74" s="90" t="s">
        <v>56</v>
      </c>
      <c r="B74" s="91">
        <v>24</v>
      </c>
      <c r="C74" s="91">
        <v>70</v>
      </c>
      <c r="D74" s="91">
        <v>55</v>
      </c>
      <c r="E74" s="91">
        <v>78</v>
      </c>
      <c r="F74" s="92">
        <v>422977</v>
      </c>
      <c r="G74" s="91">
        <v>481</v>
      </c>
      <c r="H74" s="91">
        <v>0.12</v>
      </c>
      <c r="I74" s="91">
        <v>0.09</v>
      </c>
      <c r="J74" s="50">
        <f t="shared" si="4"/>
        <v>1.4511398654462888E-2</v>
      </c>
      <c r="K74" s="50">
        <f t="shared" si="5"/>
        <v>1.8544935805991442E-2</v>
      </c>
      <c r="L74" s="50">
        <f t="shared" si="6"/>
        <v>1.6451900478158685E-2</v>
      </c>
      <c r="M74" s="45"/>
    </row>
    <row r="75" spans="1:13" ht="30.75" thickBot="1" x14ac:dyDescent="0.3">
      <c r="A75" s="87" t="s">
        <v>57</v>
      </c>
      <c r="B75" s="88">
        <v>5</v>
      </c>
      <c r="C75" s="88">
        <v>43</v>
      </c>
      <c r="D75" s="88">
        <v>44</v>
      </c>
      <c r="E75" s="88">
        <v>44</v>
      </c>
      <c r="F75" s="93">
        <v>197448</v>
      </c>
      <c r="G75" s="88">
        <v>348</v>
      </c>
      <c r="H75" s="88">
        <v>0.19</v>
      </c>
      <c r="I75" s="88">
        <v>0.1</v>
      </c>
      <c r="J75" s="50">
        <f t="shared" si="4"/>
        <v>6.7740010485827559E-3</v>
      </c>
      <c r="K75" s="50">
        <f t="shared" si="5"/>
        <v>1.0461245839277223E-2</v>
      </c>
      <c r="L75" s="50">
        <f t="shared" si="6"/>
        <v>1.0616743658319151E-2</v>
      </c>
      <c r="M75" s="45"/>
    </row>
    <row r="76" spans="1:13" ht="45.75" thickBot="1" x14ac:dyDescent="0.3">
      <c r="A76" s="90" t="s">
        <v>58</v>
      </c>
      <c r="B76" s="91">
        <v>10</v>
      </c>
      <c r="C76" s="91">
        <v>280</v>
      </c>
      <c r="D76" s="91">
        <v>275</v>
      </c>
      <c r="E76" s="91">
        <v>276</v>
      </c>
      <c r="F76" s="92">
        <v>1665767</v>
      </c>
      <c r="G76" s="91">
        <v>463</v>
      </c>
      <c r="H76" s="94">
        <v>1.1100000000000001</v>
      </c>
      <c r="I76" s="91">
        <v>1.18</v>
      </c>
      <c r="J76" s="95">
        <f t="shared" si="4"/>
        <v>5.7148755139046999E-2</v>
      </c>
      <c r="K76" s="50">
        <f t="shared" si="5"/>
        <v>6.5620542082738945E-2</v>
      </c>
      <c r="L76" s="50">
        <f t="shared" si="6"/>
        <v>6.7347434962314615E-2</v>
      </c>
      <c r="M76" s="45" t="s">
        <v>212</v>
      </c>
    </row>
    <row r="77" spans="1:13" ht="30.75" thickBot="1" x14ac:dyDescent="0.3">
      <c r="A77" s="87" t="s">
        <v>59</v>
      </c>
      <c r="B77" s="88">
        <v>15</v>
      </c>
      <c r="C77" s="88">
        <v>370</v>
      </c>
      <c r="D77" s="88">
        <v>383</v>
      </c>
      <c r="E77" s="88">
        <v>382</v>
      </c>
      <c r="F77" s="93">
        <v>2165545</v>
      </c>
      <c r="G77" s="88">
        <v>440</v>
      </c>
      <c r="H77" s="88">
        <v>1.2</v>
      </c>
      <c r="I77" s="88">
        <v>1.62</v>
      </c>
      <c r="J77" s="50">
        <f t="shared" si="4"/>
        <v>7.4295025023059971E-2</v>
      </c>
      <c r="K77" s="50">
        <f t="shared" si="5"/>
        <v>9.0822634331906793E-2</v>
      </c>
      <c r="L77" s="50">
        <f t="shared" si="6"/>
        <v>9.1984763757192639E-2</v>
      </c>
      <c r="M77" s="45"/>
    </row>
    <row r="78" spans="1:13" ht="60.75" thickBot="1" x14ac:dyDescent="0.3">
      <c r="A78" s="90" t="s">
        <v>60</v>
      </c>
      <c r="B78" s="91">
        <v>7</v>
      </c>
      <c r="C78" s="91">
        <v>18</v>
      </c>
      <c r="D78" s="91">
        <v>39</v>
      </c>
      <c r="E78" s="91">
        <v>48</v>
      </c>
      <c r="F78" s="92">
        <v>336606</v>
      </c>
      <c r="G78" s="91">
        <v>740</v>
      </c>
      <c r="H78" s="91">
        <v>0.48</v>
      </c>
      <c r="I78" s="91">
        <v>0.88</v>
      </c>
      <c r="J78" s="50">
        <f t="shared" si="4"/>
        <v>1.154820204286317E-2</v>
      </c>
      <c r="K78" s="50">
        <f t="shared" si="5"/>
        <v>1.1412268188302425E-2</v>
      </c>
      <c r="L78" s="50">
        <f t="shared" si="6"/>
        <v>8.5096036955993187E-3</v>
      </c>
      <c r="M78" s="45"/>
    </row>
    <row r="79" spans="1:13" ht="30.75" thickBot="1" x14ac:dyDescent="0.3">
      <c r="A79" s="87" t="s">
        <v>61</v>
      </c>
      <c r="B79" s="88">
        <v>31</v>
      </c>
      <c r="C79" s="88">
        <v>143</v>
      </c>
      <c r="D79" s="88">
        <v>165</v>
      </c>
      <c r="E79" s="88">
        <v>159</v>
      </c>
      <c r="F79" s="93">
        <v>772594</v>
      </c>
      <c r="G79" s="88">
        <v>382</v>
      </c>
      <c r="H79" s="94">
        <v>1.55</v>
      </c>
      <c r="I79" s="88">
        <v>1.37</v>
      </c>
      <c r="J79" s="95">
        <f t="shared" si="4"/>
        <v>2.6505979124269406E-2</v>
      </c>
      <c r="K79" s="50">
        <f t="shared" si="5"/>
        <v>3.7803138373751786E-2</v>
      </c>
      <c r="L79" s="50">
        <f t="shared" si="6"/>
        <v>3.7847475484236975E-2</v>
      </c>
      <c r="M79" s="45" t="s">
        <v>288</v>
      </c>
    </row>
    <row r="80" spans="1:13" ht="45.75" thickBot="1" x14ac:dyDescent="0.3">
      <c r="A80" s="90" t="s">
        <v>62</v>
      </c>
      <c r="B80" s="91">
        <v>78</v>
      </c>
      <c r="C80" s="91">
        <v>445</v>
      </c>
      <c r="D80" s="91">
        <v>617</v>
      </c>
      <c r="E80" s="91">
        <v>634</v>
      </c>
      <c r="F80" s="92">
        <v>2252198</v>
      </c>
      <c r="G80" s="91">
        <v>306</v>
      </c>
      <c r="H80" s="91">
        <v>0.79</v>
      </c>
      <c r="I80" s="91">
        <v>0.89</v>
      </c>
      <c r="J80" s="50">
        <f t="shared" si="4"/>
        <v>7.7267896426481839E-2</v>
      </c>
      <c r="K80" s="50">
        <f t="shared" si="5"/>
        <v>0.15073704232049454</v>
      </c>
      <c r="L80" s="50">
        <f t="shared" si="6"/>
        <v>0.13745036064510902</v>
      </c>
    </row>
    <row r="81" spans="1:12" ht="30.75" thickBot="1" x14ac:dyDescent="0.3">
      <c r="A81" s="87" t="s">
        <v>63</v>
      </c>
      <c r="B81" s="88">
        <v>27</v>
      </c>
      <c r="C81" s="88">
        <v>79</v>
      </c>
      <c r="D81" s="88">
        <v>91</v>
      </c>
      <c r="E81" s="88">
        <v>91</v>
      </c>
      <c r="F81" s="93">
        <v>739802</v>
      </c>
      <c r="G81" s="88">
        <v>654</v>
      </c>
      <c r="H81" s="88">
        <v>0.86</v>
      </c>
      <c r="I81" s="88">
        <v>0.95</v>
      </c>
      <c r="J81" s="50">
        <f t="shared" si="4"/>
        <v>2.5380958651106216E-2</v>
      </c>
      <c r="K81" s="50">
        <f t="shared" si="5"/>
        <v>2.1635758440323349E-2</v>
      </c>
      <c r="L81" s="50">
        <f t="shared" si="6"/>
        <v>2.1152443471918306E-2</v>
      </c>
    </row>
    <row r="82" spans="1:12" ht="30.75" thickBot="1" x14ac:dyDescent="0.3">
      <c r="A82" s="90" t="s">
        <v>64</v>
      </c>
      <c r="B82" s="91">
        <v>22</v>
      </c>
      <c r="C82" s="91">
        <v>80</v>
      </c>
      <c r="D82" s="91">
        <v>79</v>
      </c>
      <c r="E82" s="91">
        <v>71</v>
      </c>
      <c r="F82" s="92">
        <v>330165</v>
      </c>
      <c r="G82" s="91">
        <v>331</v>
      </c>
      <c r="H82" s="91">
        <v>0.68</v>
      </c>
      <c r="I82" s="91">
        <v>0.68</v>
      </c>
      <c r="J82" s="50">
        <f t="shared" si="4"/>
        <v>1.1327225680712521E-2</v>
      </c>
      <c r="K82" s="50">
        <f t="shared" si="5"/>
        <v>1.6880646695197336E-2</v>
      </c>
      <c r="L82" s="50">
        <f t="shared" si="6"/>
        <v>1.8640084285598508E-2</v>
      </c>
    </row>
    <row r="83" spans="1:12" ht="60.75" thickBot="1" x14ac:dyDescent="0.3">
      <c r="A83" s="87" t="s">
        <v>65</v>
      </c>
      <c r="B83" s="88">
        <v>17</v>
      </c>
      <c r="C83" s="88">
        <v>46</v>
      </c>
      <c r="D83" s="88">
        <v>50</v>
      </c>
      <c r="E83" s="88">
        <v>51</v>
      </c>
      <c r="F83" s="93">
        <v>183317</v>
      </c>
      <c r="G83" s="88">
        <v>288</v>
      </c>
      <c r="H83" s="88">
        <v>0.53</v>
      </c>
      <c r="I83" s="88">
        <v>0.22</v>
      </c>
      <c r="J83" s="50">
        <f t="shared" si="4"/>
        <v>6.2891979165301502E-3</v>
      </c>
      <c r="K83" s="50">
        <f t="shared" si="5"/>
        <v>1.2125534950071327E-2</v>
      </c>
      <c r="L83" s="50">
        <f t="shared" si="6"/>
        <v>1.1913445173839047E-2</v>
      </c>
    </row>
    <row r="84" spans="1:12" ht="30.75" thickBot="1" x14ac:dyDescent="0.3">
      <c r="A84" s="90" t="s">
        <v>66</v>
      </c>
      <c r="B84" s="91">
        <v>5</v>
      </c>
      <c r="C84" s="91">
        <v>12</v>
      </c>
      <c r="D84" s="91">
        <v>12</v>
      </c>
      <c r="E84" s="91">
        <v>12</v>
      </c>
      <c r="F84" s="92">
        <v>51882</v>
      </c>
      <c r="G84" s="91">
        <v>333</v>
      </c>
      <c r="H84" s="91">
        <v>0.67</v>
      </c>
      <c r="I84" s="91">
        <v>0.56000000000000005</v>
      </c>
      <c r="J84" s="50">
        <f t="shared" si="4"/>
        <v>1.7799558486415186E-3</v>
      </c>
      <c r="K84" s="50">
        <f t="shared" si="5"/>
        <v>2.8530670470756064E-3</v>
      </c>
      <c r="L84" s="50">
        <f t="shared" si="6"/>
        <v>2.9175784099197666E-3</v>
      </c>
    </row>
    <row r="85" spans="1:12" ht="30.75" thickBot="1" x14ac:dyDescent="0.3">
      <c r="A85" s="87" t="s">
        <v>67</v>
      </c>
      <c r="B85" s="88">
        <v>13</v>
      </c>
      <c r="C85" s="88">
        <v>15</v>
      </c>
      <c r="D85" s="88">
        <v>18</v>
      </c>
      <c r="E85" s="88">
        <v>18</v>
      </c>
      <c r="F85" s="93">
        <v>317006</v>
      </c>
      <c r="G85" s="93">
        <v>1434</v>
      </c>
      <c r="H85" s="88">
        <v>0.92</v>
      </c>
      <c r="I85" s="88">
        <v>1.67</v>
      </c>
      <c r="J85" s="50">
        <f t="shared" si="4"/>
        <v>1.0875769703451162E-2</v>
      </c>
      <c r="K85" s="50">
        <f t="shared" si="5"/>
        <v>4.2796005706134095E-3</v>
      </c>
      <c r="L85" s="50">
        <f t="shared" si="6"/>
        <v>4.133236080719669E-3</v>
      </c>
    </row>
    <row r="86" spans="1:12" ht="15.75" x14ac:dyDescent="0.25">
      <c r="A86" s="45"/>
      <c r="B86" s="45"/>
      <c r="C86" s="45">
        <f t="shared" ref="C86:D86" si="7">SUM(C55:C85)</f>
        <v>3955</v>
      </c>
      <c r="D86" s="45">
        <f t="shared" si="7"/>
        <v>4178</v>
      </c>
      <c r="E86" s="45">
        <f>SUM(E55:E85)</f>
        <v>4206</v>
      </c>
      <c r="F86" s="45">
        <f>SUM(F55:F85)</f>
        <v>29147914</v>
      </c>
      <c r="G86" s="45"/>
      <c r="H86" s="45"/>
      <c r="I86" s="45"/>
      <c r="J86" s="45">
        <f>SUM(J55:J85)</f>
        <v>1.0000000000000002</v>
      </c>
      <c r="K86" s="45"/>
      <c r="L86" s="45"/>
    </row>
    <row r="88" spans="1:12" x14ac:dyDescent="0.25">
      <c r="E88">
        <f>SUM(C86:E86)</f>
        <v>12339</v>
      </c>
    </row>
    <row r="90" spans="1:12" x14ac:dyDescent="0.25">
      <c r="A90" t="s">
        <v>498</v>
      </c>
    </row>
    <row r="91" spans="1:12" x14ac:dyDescent="0.25">
      <c r="B91" t="s">
        <v>135</v>
      </c>
      <c r="C91" t="s">
        <v>219</v>
      </c>
    </row>
    <row r="92" spans="1:12" x14ac:dyDescent="0.25">
      <c r="A92" t="s">
        <v>220</v>
      </c>
      <c r="B92" s="17">
        <v>4.9436745279196042E-3</v>
      </c>
      <c r="C92" s="17">
        <v>6.9465348360778067E-3</v>
      </c>
      <c r="D92" s="15">
        <f>B92</f>
        <v>4.9436745279196042E-3</v>
      </c>
    </row>
    <row r="93" spans="1:12" x14ac:dyDescent="0.25">
      <c r="A93" t="s">
        <v>221</v>
      </c>
      <c r="B93" s="17">
        <v>3.833373855255693E-2</v>
      </c>
      <c r="C93" s="17">
        <v>5.8136029905947989E-2</v>
      </c>
      <c r="D93" s="15">
        <f t="shared" ref="D93:D122" si="8">B93</f>
        <v>3.833373855255693E-2</v>
      </c>
    </row>
    <row r="94" spans="1:12" x14ac:dyDescent="0.25">
      <c r="A94" t="s">
        <v>222</v>
      </c>
      <c r="B94" s="17">
        <v>4.052192235999676E-3</v>
      </c>
      <c r="C94" s="17">
        <v>6.7020576498201551E-3</v>
      </c>
      <c r="D94" s="15">
        <f t="shared" si="8"/>
        <v>4.052192235999676E-3</v>
      </c>
    </row>
    <row r="95" spans="1:12" x14ac:dyDescent="0.25">
      <c r="A95" t="s">
        <v>223</v>
      </c>
      <c r="B95" s="17">
        <v>3.4119458627117273E-2</v>
      </c>
      <c r="C95" s="17">
        <v>5.2575288921190039E-2</v>
      </c>
      <c r="D95" s="15">
        <f t="shared" si="8"/>
        <v>3.4119458627117273E-2</v>
      </c>
    </row>
    <row r="96" spans="1:12" x14ac:dyDescent="0.25">
      <c r="A96" t="s">
        <v>224</v>
      </c>
      <c r="B96" s="17">
        <v>3.6793905502877054E-2</v>
      </c>
      <c r="C96" s="17">
        <v>5.2072988825203753E-2</v>
      </c>
      <c r="D96" s="15">
        <f t="shared" si="8"/>
        <v>3.6793905502877054E-2</v>
      </c>
    </row>
    <row r="97" spans="1:13" x14ac:dyDescent="0.25">
      <c r="A97" t="s">
        <v>225</v>
      </c>
      <c r="B97" s="17">
        <v>2.9013696409757678E-2</v>
      </c>
      <c r="C97" s="17">
        <v>3.4661760014799002E-2</v>
      </c>
      <c r="D97" s="15">
        <f t="shared" si="8"/>
        <v>2.9013696409757678E-2</v>
      </c>
    </row>
    <row r="98" spans="1:13" x14ac:dyDescent="0.25">
      <c r="A98" t="s">
        <v>226</v>
      </c>
      <c r="B98" s="17">
        <v>2.0098873490558392E-2</v>
      </c>
      <c r="C98" s="17">
        <v>2.8510273496758637E-2</v>
      </c>
      <c r="D98" s="15">
        <f t="shared" si="8"/>
        <v>2.0098873490558392E-2</v>
      </c>
      <c r="M98" s="18"/>
    </row>
    <row r="99" spans="1:13" x14ac:dyDescent="0.25">
      <c r="A99" t="s">
        <v>227</v>
      </c>
      <c r="B99" s="17">
        <v>2.2692276521598186E-2</v>
      </c>
      <c r="C99" s="17">
        <v>2.5074761782266822E-2</v>
      </c>
      <c r="D99" s="15">
        <f t="shared" si="8"/>
        <v>2.2692276521598186E-2</v>
      </c>
    </row>
    <row r="100" spans="1:13" x14ac:dyDescent="0.25">
      <c r="A100" t="s">
        <v>228</v>
      </c>
      <c r="B100" s="17">
        <v>1.936947888807845E-2</v>
      </c>
      <c r="C100" s="17">
        <v>1.9898302156373865E-2</v>
      </c>
      <c r="D100" s="15">
        <f t="shared" si="8"/>
        <v>1.936947888807845E-2</v>
      </c>
    </row>
    <row r="101" spans="1:13" x14ac:dyDescent="0.25">
      <c r="A101" t="s">
        <v>229</v>
      </c>
      <c r="B101" s="17">
        <v>5.7541129751195394E-3</v>
      </c>
      <c r="C101" s="17">
        <v>3.0441972622809303E-3</v>
      </c>
      <c r="D101" s="15">
        <f t="shared" si="8"/>
        <v>5.7541129751195394E-3</v>
      </c>
    </row>
    <row r="102" spans="1:13" x14ac:dyDescent="0.25">
      <c r="A102" t="s">
        <v>230</v>
      </c>
      <c r="B102" s="17">
        <v>1.3291190534078937E-2</v>
      </c>
      <c r="C102" s="17">
        <v>6.730087099886462E-3</v>
      </c>
      <c r="D102" s="15">
        <f t="shared" si="8"/>
        <v>1.3291190534078937E-2</v>
      </c>
    </row>
    <row r="103" spans="1:13" x14ac:dyDescent="0.25">
      <c r="A103" t="s">
        <v>231</v>
      </c>
      <c r="B103" s="17">
        <v>0.17481157306102602</v>
      </c>
      <c r="C103" s="17">
        <v>0.15400100329649663</v>
      </c>
      <c r="D103" s="15">
        <f t="shared" si="8"/>
        <v>0.17481157306102602</v>
      </c>
    </row>
    <row r="104" spans="1:13" x14ac:dyDescent="0.25">
      <c r="A104" t="s">
        <v>232</v>
      </c>
      <c r="B104" s="17">
        <v>1.8559040440878517E-2</v>
      </c>
      <c r="C104" s="17">
        <v>1.6793037059187152E-2</v>
      </c>
      <c r="D104" s="15">
        <f t="shared" si="8"/>
        <v>1.8559040440878517E-2</v>
      </c>
    </row>
    <row r="105" spans="1:13" x14ac:dyDescent="0.25">
      <c r="A105" t="s">
        <v>233</v>
      </c>
      <c r="B105" s="17">
        <v>4.133236080719669E-3</v>
      </c>
      <c r="C105" s="17">
        <v>4.5383007511275077E-3</v>
      </c>
      <c r="D105" s="15">
        <f t="shared" si="8"/>
        <v>4.133236080719669E-3</v>
      </c>
    </row>
    <row r="106" spans="1:13" x14ac:dyDescent="0.25">
      <c r="A106" t="s">
        <v>234</v>
      </c>
      <c r="B106" s="17">
        <v>7.7802090931193774E-3</v>
      </c>
      <c r="C106" s="17">
        <v>9.7916440950113967E-3</v>
      </c>
      <c r="D106" s="15">
        <f t="shared" si="8"/>
        <v>7.7802090931193774E-3</v>
      </c>
    </row>
    <row r="107" spans="1:13" x14ac:dyDescent="0.25">
      <c r="A107" t="s">
        <v>235</v>
      </c>
      <c r="B107" s="17">
        <v>6.9697706459194422E-3</v>
      </c>
      <c r="C107" s="17">
        <v>1.2737858359263719E-2</v>
      </c>
      <c r="D107" s="15">
        <f t="shared" si="8"/>
        <v>6.9697706459194422E-3</v>
      </c>
    </row>
    <row r="108" spans="1:13" x14ac:dyDescent="0.25">
      <c r="A108" t="s">
        <v>236</v>
      </c>
      <c r="B108" s="17">
        <v>5.5190858254315585E-2</v>
      </c>
      <c r="C108" s="17">
        <v>7.8579928567100887E-2</v>
      </c>
      <c r="D108" s="15">
        <f t="shared" si="8"/>
        <v>5.5190858254315585E-2</v>
      </c>
    </row>
    <row r="109" spans="1:13" x14ac:dyDescent="0.25">
      <c r="A109" t="s">
        <v>237</v>
      </c>
      <c r="B109" s="17">
        <v>1.4182672825998865E-2</v>
      </c>
      <c r="C109" s="17">
        <v>2.0502359105354848E-2</v>
      </c>
      <c r="D109" s="15">
        <f t="shared" si="8"/>
        <v>1.4182672825998865E-2</v>
      </c>
    </row>
    <row r="110" spans="1:13" x14ac:dyDescent="0.25">
      <c r="A110" t="s">
        <v>201</v>
      </c>
      <c r="B110" s="17">
        <v>6.0944971229435124E-2</v>
      </c>
      <c r="C110" s="17">
        <v>8.4999221556643814E-2</v>
      </c>
      <c r="D110" s="15">
        <f t="shared" si="8"/>
        <v>6.0944971229435124E-2</v>
      </c>
    </row>
    <row r="111" spans="1:13" x14ac:dyDescent="0.25">
      <c r="A111" t="s">
        <v>238</v>
      </c>
      <c r="B111" s="17">
        <v>1.6451900478158685E-2</v>
      </c>
      <c r="C111" s="17">
        <v>1.4511398654462888E-2</v>
      </c>
      <c r="D111" s="15">
        <f t="shared" si="8"/>
        <v>1.6451900478158685E-2</v>
      </c>
    </row>
    <row r="112" spans="1:13" x14ac:dyDescent="0.25">
      <c r="A112" t="s">
        <v>202</v>
      </c>
      <c r="B112" s="17">
        <v>1.0616743658319151E-2</v>
      </c>
      <c r="C112" s="17">
        <v>6.7740010485827559E-3</v>
      </c>
      <c r="D112" s="15">
        <f t="shared" si="8"/>
        <v>1.0616743658319151E-2</v>
      </c>
    </row>
    <row r="113" spans="1:11" x14ac:dyDescent="0.25">
      <c r="A113" t="s">
        <v>239</v>
      </c>
      <c r="B113" s="17">
        <v>6.7347434962314615E-2</v>
      </c>
      <c r="C113" s="17">
        <v>5.7148755139046999E-2</v>
      </c>
      <c r="D113" s="15">
        <f t="shared" si="8"/>
        <v>6.7347434962314615E-2</v>
      </c>
    </row>
    <row r="114" spans="1:11" x14ac:dyDescent="0.25">
      <c r="A114" t="s">
        <v>240</v>
      </c>
      <c r="B114" s="17">
        <v>9.1984763757192639E-2</v>
      </c>
      <c r="C114" s="17">
        <v>7.4295025023059971E-2</v>
      </c>
      <c r="D114" s="15">
        <f t="shared" si="8"/>
        <v>9.1984763757192639E-2</v>
      </c>
    </row>
    <row r="115" spans="1:11" x14ac:dyDescent="0.25">
      <c r="A115" t="s">
        <v>241</v>
      </c>
      <c r="B115" s="17">
        <v>8.5096036955993187E-3</v>
      </c>
      <c r="C115" s="17">
        <v>1.154820204286317E-2</v>
      </c>
      <c r="D115" s="15">
        <f t="shared" si="8"/>
        <v>8.5096036955993187E-3</v>
      </c>
    </row>
    <row r="116" spans="1:11" x14ac:dyDescent="0.25">
      <c r="A116" t="s">
        <v>242</v>
      </c>
      <c r="B116" s="17">
        <v>3.7847475484236975E-2</v>
      </c>
      <c r="C116" s="17">
        <v>2.6505979124269406E-2</v>
      </c>
      <c r="D116" s="15">
        <f t="shared" si="8"/>
        <v>3.7847475484236975E-2</v>
      </c>
    </row>
    <row r="117" spans="1:11" x14ac:dyDescent="0.25">
      <c r="A117" t="s">
        <v>243</v>
      </c>
      <c r="B117" s="17">
        <v>0.13745036064510902</v>
      </c>
      <c r="C117" s="17">
        <v>7.7267896426481839E-2</v>
      </c>
      <c r="D117" s="15">
        <f t="shared" si="8"/>
        <v>0.13745036064510902</v>
      </c>
    </row>
    <row r="118" spans="1:11" x14ac:dyDescent="0.25">
      <c r="A118" t="s">
        <v>244</v>
      </c>
      <c r="B118" s="17">
        <v>2.1152443471918306E-2</v>
      </c>
      <c r="C118" s="17">
        <v>2.5380958651106216E-2</v>
      </c>
      <c r="D118" s="15">
        <f t="shared" si="8"/>
        <v>2.1152443471918306E-2</v>
      </c>
    </row>
    <row r="119" spans="1:11" x14ac:dyDescent="0.25">
      <c r="A119" t="s">
        <v>245</v>
      </c>
      <c r="B119" s="17">
        <v>1.8640084285598508E-2</v>
      </c>
      <c r="C119" s="17">
        <v>1.1327225680712521E-2</v>
      </c>
      <c r="D119" s="15">
        <f t="shared" si="8"/>
        <v>1.8640084285598508E-2</v>
      </c>
    </row>
    <row r="120" spans="1:11" x14ac:dyDescent="0.25">
      <c r="A120" t="s">
        <v>246</v>
      </c>
      <c r="B120" s="17">
        <v>1.1913445173839047E-2</v>
      </c>
      <c r="C120" s="17">
        <v>6.2891979165301502E-3</v>
      </c>
      <c r="D120" s="15">
        <f t="shared" si="8"/>
        <v>1.1913445173839047E-2</v>
      </c>
    </row>
    <row r="121" spans="1:11" x14ac:dyDescent="0.25">
      <c r="A121" t="s">
        <v>247</v>
      </c>
      <c r="B121" s="17">
        <v>2.9175784099197666E-3</v>
      </c>
      <c r="C121" s="17">
        <v>1.7799558486415186E-3</v>
      </c>
      <c r="D121" s="15">
        <f t="shared" si="8"/>
        <v>2.9175784099197666E-3</v>
      </c>
    </row>
    <row r="122" spans="1:11" x14ac:dyDescent="0.25">
      <c r="A122" t="s">
        <v>248</v>
      </c>
      <c r="B122" s="17">
        <v>4.133236080719669E-3</v>
      </c>
      <c r="C122" s="17">
        <v>1.0875769703451162E-2</v>
      </c>
      <c r="D122" s="15">
        <f t="shared" si="8"/>
        <v>4.133236080719669E-3</v>
      </c>
    </row>
    <row r="125" spans="1:11" x14ac:dyDescent="0.25">
      <c r="A125" t="s">
        <v>251</v>
      </c>
    </row>
    <row r="126" spans="1:11" x14ac:dyDescent="0.25">
      <c r="A126" t="s">
        <v>262</v>
      </c>
    </row>
    <row r="127" spans="1:11" x14ac:dyDescent="0.25">
      <c r="A127" t="s">
        <v>252</v>
      </c>
      <c r="B127">
        <v>244</v>
      </c>
      <c r="D127" t="s">
        <v>261</v>
      </c>
      <c r="E127" s="14" t="s">
        <v>253</v>
      </c>
      <c r="K127" t="s">
        <v>268</v>
      </c>
    </row>
    <row r="128" spans="1:11" x14ac:dyDescent="0.25">
      <c r="A128" t="s">
        <v>254</v>
      </c>
      <c r="B128">
        <v>11428</v>
      </c>
      <c r="D128" t="s">
        <v>260</v>
      </c>
      <c r="E128" s="14" t="s">
        <v>257</v>
      </c>
      <c r="K128" t="s">
        <v>267</v>
      </c>
    </row>
    <row r="129" spans="1:19" x14ac:dyDescent="0.25">
      <c r="A129" t="s">
        <v>255</v>
      </c>
      <c r="B129">
        <v>7126201</v>
      </c>
      <c r="D129" t="s">
        <v>261</v>
      </c>
      <c r="E129" s="14" t="s">
        <v>258</v>
      </c>
      <c r="K129" t="s">
        <v>266</v>
      </c>
    </row>
    <row r="130" spans="1:19" x14ac:dyDescent="0.25">
      <c r="A130" t="s">
        <v>256</v>
      </c>
      <c r="B130">
        <v>140455819</v>
      </c>
      <c r="D130" t="s">
        <v>260</v>
      </c>
      <c r="E130" s="14" t="s">
        <v>259</v>
      </c>
      <c r="K130" t="s">
        <v>265</v>
      </c>
    </row>
    <row r="132" spans="1:19" x14ac:dyDescent="0.25">
      <c r="A132" t="s">
        <v>263</v>
      </c>
      <c r="B132">
        <f>(B127/B128)/(B129/B130)</f>
        <v>0.42082473953990163</v>
      </c>
      <c r="C132" t="s">
        <v>264</v>
      </c>
    </row>
    <row r="137" spans="1:19" x14ac:dyDescent="0.25">
      <c r="A137" t="s">
        <v>269</v>
      </c>
      <c r="K137" t="s">
        <v>499</v>
      </c>
    </row>
    <row r="138" spans="1:19" x14ac:dyDescent="0.25">
      <c r="A138" t="s">
        <v>284</v>
      </c>
    </row>
    <row r="139" spans="1:19" x14ac:dyDescent="0.25">
      <c r="A139" s="23" t="s">
        <v>270</v>
      </c>
      <c r="B139" s="157" t="s">
        <v>271</v>
      </c>
      <c r="C139" s="158"/>
      <c r="D139" s="157" t="s">
        <v>272</v>
      </c>
      <c r="E139" s="158"/>
    </row>
    <row r="140" spans="1:19" x14ac:dyDescent="0.25">
      <c r="A140" s="22" t="s">
        <v>273</v>
      </c>
      <c r="B140" s="21"/>
      <c r="C140" s="22"/>
      <c r="D140" s="21"/>
      <c r="E140" s="22"/>
      <c r="K140" t="s">
        <v>446</v>
      </c>
      <c r="L140" t="s">
        <v>21</v>
      </c>
      <c r="M140" t="s">
        <v>500</v>
      </c>
      <c r="N140" t="s">
        <v>501</v>
      </c>
      <c r="O140" t="s">
        <v>285</v>
      </c>
      <c r="P140" t="s">
        <v>521</v>
      </c>
    </row>
    <row r="141" spans="1:19" ht="51" x14ac:dyDescent="0.25">
      <c r="A141" s="24" t="s">
        <v>274</v>
      </c>
      <c r="B141" s="25"/>
      <c r="C141" s="26"/>
      <c r="D141" s="25"/>
      <c r="E141" s="26"/>
      <c r="K141" t="s">
        <v>29</v>
      </c>
      <c r="L141" s="1">
        <v>14940</v>
      </c>
      <c r="M141" s="15">
        <v>1</v>
      </c>
      <c r="N141" s="15">
        <v>1</v>
      </c>
      <c r="O141" t="s">
        <v>502</v>
      </c>
      <c r="P141" t="s">
        <v>519</v>
      </c>
      <c r="Q141" t="s">
        <v>520</v>
      </c>
      <c r="R141" t="s">
        <v>285</v>
      </c>
    </row>
    <row r="142" spans="1:19" ht="38.25" x14ac:dyDescent="0.25">
      <c r="A142" s="27" t="s">
        <v>275</v>
      </c>
      <c r="B142" s="28">
        <v>154842185</v>
      </c>
      <c r="C142" s="29" t="s">
        <v>273</v>
      </c>
      <c r="D142" s="28">
        <v>15523</v>
      </c>
      <c r="E142" s="29" t="s">
        <v>273</v>
      </c>
      <c r="F142" t="s">
        <v>285</v>
      </c>
      <c r="K142" t="s">
        <v>503</v>
      </c>
      <c r="L142">
        <v>201</v>
      </c>
      <c r="M142" s="15">
        <v>1.2999999999999999E-2</v>
      </c>
      <c r="N142" s="15">
        <v>1.2999999999999999E-2</v>
      </c>
      <c r="O142">
        <v>1</v>
      </c>
      <c r="P142">
        <f>L142/$L$141</f>
        <v>1.3453815261044177E-2</v>
      </c>
      <c r="Q142" s="15">
        <f>N142</f>
        <v>1.2999999999999999E-2</v>
      </c>
      <c r="R142">
        <f>P142/Q142</f>
        <v>1.0349088662341674</v>
      </c>
      <c r="S142">
        <v>1</v>
      </c>
    </row>
    <row r="143" spans="1:19" ht="38.25" x14ac:dyDescent="0.25">
      <c r="A143" s="30" t="s">
        <v>276</v>
      </c>
      <c r="B143" s="28">
        <v>2743687</v>
      </c>
      <c r="C143" s="29">
        <v>1.7999999999999999E-2</v>
      </c>
      <c r="D143" s="28">
        <v>431</v>
      </c>
      <c r="E143" s="29">
        <v>2.8000000000000001E-2</v>
      </c>
      <c r="F143">
        <f>(D143/$D$142)/(B143/$B$142)</f>
        <v>1.5669543278680864</v>
      </c>
      <c r="G143">
        <v>1</v>
      </c>
      <c r="K143" t="s">
        <v>504</v>
      </c>
      <c r="L143">
        <v>94</v>
      </c>
      <c r="M143" s="15">
        <v>6.0000000000000001E-3</v>
      </c>
      <c r="N143" s="15">
        <v>4.0000000000000001E-3</v>
      </c>
      <c r="O143">
        <v>1.2</v>
      </c>
      <c r="P143">
        <f t="shared" ref="P143:P161" si="9">L143/$L$141</f>
        <v>6.2918340026773762E-3</v>
      </c>
      <c r="Q143" s="15">
        <f t="shared" ref="Q143:Q161" si="10">N143</f>
        <v>4.0000000000000001E-3</v>
      </c>
      <c r="R143">
        <f t="shared" ref="R143:R161" si="11">P143/Q143</f>
        <v>1.5729585006693441</v>
      </c>
      <c r="S143">
        <v>1</v>
      </c>
    </row>
    <row r="144" spans="1:19" x14ac:dyDescent="0.25">
      <c r="A144" s="30" t="s">
        <v>3</v>
      </c>
      <c r="B144" s="28">
        <v>10207602</v>
      </c>
      <c r="C144" s="29">
        <v>6.6000000000000003E-2</v>
      </c>
      <c r="D144" s="28">
        <v>844</v>
      </c>
      <c r="E144" s="29">
        <v>5.3999999999999999E-2</v>
      </c>
      <c r="F144">
        <f t="shared" ref="F144:F155" si="12">(D144/$D$142)/(B144/$B$142)</f>
        <v>0.82476904335050472</v>
      </c>
      <c r="G144">
        <v>1</v>
      </c>
      <c r="K144" t="s">
        <v>3</v>
      </c>
      <c r="L144">
        <v>991</v>
      </c>
      <c r="M144" s="15">
        <v>6.6000000000000003E-2</v>
      </c>
      <c r="N144" s="15">
        <v>7.0999999999999994E-2</v>
      </c>
      <c r="O144">
        <v>0.89</v>
      </c>
      <c r="P144">
        <f t="shared" si="9"/>
        <v>6.6331994645247652E-2</v>
      </c>
      <c r="Q144" s="15">
        <f t="shared" si="10"/>
        <v>7.0999999999999994E-2</v>
      </c>
      <c r="R144">
        <f t="shared" si="11"/>
        <v>0.93425344570771351</v>
      </c>
      <c r="S144">
        <v>1</v>
      </c>
    </row>
    <row r="145" spans="1:19" x14ac:dyDescent="0.25">
      <c r="A145" s="30" t="s">
        <v>4</v>
      </c>
      <c r="B145" s="28">
        <v>15651460</v>
      </c>
      <c r="C145" s="29">
        <v>0.10100000000000001</v>
      </c>
      <c r="D145" s="28">
        <v>1009</v>
      </c>
      <c r="E145" s="29">
        <v>6.5000000000000002E-2</v>
      </c>
      <c r="F145">
        <f t="shared" si="12"/>
        <v>0.64305770197053469</v>
      </c>
      <c r="G145">
        <v>1</v>
      </c>
      <c r="K145" t="s">
        <v>4</v>
      </c>
      <c r="L145" s="1">
        <v>1073</v>
      </c>
      <c r="M145" s="15">
        <v>7.1999999999999995E-2</v>
      </c>
      <c r="N145" s="15">
        <v>9.9000000000000005E-2</v>
      </c>
      <c r="O145">
        <v>0.68</v>
      </c>
      <c r="P145">
        <f t="shared" si="9"/>
        <v>7.182061579651941E-2</v>
      </c>
      <c r="Q145" s="15">
        <f t="shared" si="10"/>
        <v>9.9000000000000005E-2</v>
      </c>
      <c r="R145">
        <f t="shared" si="11"/>
        <v>0.72546076562140815</v>
      </c>
      <c r="S145">
        <v>1</v>
      </c>
    </row>
    <row r="146" spans="1:19" x14ac:dyDescent="0.25">
      <c r="A146" s="30" t="s">
        <v>5</v>
      </c>
      <c r="B146" s="28">
        <v>4016566</v>
      </c>
      <c r="C146" s="29">
        <v>2.5999999999999999E-2</v>
      </c>
      <c r="D146" s="28">
        <v>217</v>
      </c>
      <c r="E146" s="29">
        <v>1.4E-2</v>
      </c>
      <c r="F146">
        <f t="shared" si="12"/>
        <v>0.53891275149137663</v>
      </c>
      <c r="G146">
        <v>1</v>
      </c>
      <c r="K146" t="s">
        <v>505</v>
      </c>
      <c r="L146">
        <v>167</v>
      </c>
      <c r="M146" s="15">
        <v>1.0999999999999999E-2</v>
      </c>
      <c r="N146" s="15">
        <v>2.5000000000000001E-2</v>
      </c>
      <c r="O146">
        <v>0.44</v>
      </c>
      <c r="P146">
        <f t="shared" si="9"/>
        <v>1.1178045515394914E-2</v>
      </c>
      <c r="Q146" s="15">
        <f t="shared" si="10"/>
        <v>2.5000000000000001E-2</v>
      </c>
      <c r="R146">
        <f t="shared" si="11"/>
        <v>0.44712182061579653</v>
      </c>
      <c r="S146">
        <v>1</v>
      </c>
    </row>
    <row r="147" spans="1:19" x14ac:dyDescent="0.25">
      <c r="A147" s="30" t="s">
        <v>6</v>
      </c>
      <c r="B147" s="28">
        <v>17267009</v>
      </c>
      <c r="C147" s="29">
        <v>0.112</v>
      </c>
      <c r="D147" s="28">
        <v>1961</v>
      </c>
      <c r="E147" s="29">
        <v>0.126</v>
      </c>
      <c r="F147">
        <f t="shared" si="12"/>
        <v>1.1328544419855884</v>
      </c>
      <c r="G147">
        <v>1</v>
      </c>
      <c r="K147" t="s">
        <v>506</v>
      </c>
      <c r="L147" s="1">
        <v>1877</v>
      </c>
      <c r="M147" s="15">
        <v>0.126</v>
      </c>
      <c r="N147" s="15">
        <v>0.107</v>
      </c>
      <c r="O147">
        <v>1.3</v>
      </c>
      <c r="P147">
        <f t="shared" si="9"/>
        <v>0.12563587684069613</v>
      </c>
      <c r="Q147" s="15">
        <f t="shared" si="10"/>
        <v>0.107</v>
      </c>
      <c r="R147">
        <f t="shared" si="11"/>
        <v>1.174167073277534</v>
      </c>
      <c r="S147">
        <v>1</v>
      </c>
    </row>
    <row r="148" spans="1:19" ht="38.25" x14ac:dyDescent="0.25">
      <c r="A148" s="30" t="s">
        <v>277</v>
      </c>
      <c r="B148" s="28">
        <v>8305602</v>
      </c>
      <c r="C148" s="29">
        <v>5.3999999999999999E-2</v>
      </c>
      <c r="D148" s="28">
        <v>578</v>
      </c>
      <c r="E148" s="29">
        <v>3.6999999999999998E-2</v>
      </c>
      <c r="F148">
        <f t="shared" si="12"/>
        <v>0.69417721690954381</v>
      </c>
      <c r="G148">
        <v>1</v>
      </c>
      <c r="K148" t="s">
        <v>507</v>
      </c>
      <c r="L148">
        <v>478</v>
      </c>
      <c r="M148" s="15">
        <v>3.2000000000000001E-2</v>
      </c>
      <c r="N148" s="15">
        <v>5.0999999999999997E-2</v>
      </c>
      <c r="O148">
        <v>0.68</v>
      </c>
      <c r="P148">
        <f t="shared" si="9"/>
        <v>3.1994645247657293E-2</v>
      </c>
      <c r="Q148" s="15">
        <f t="shared" si="10"/>
        <v>5.0999999999999997E-2</v>
      </c>
      <c r="R148">
        <f t="shared" si="11"/>
        <v>0.6273459852481823</v>
      </c>
      <c r="S148">
        <v>1</v>
      </c>
    </row>
    <row r="149" spans="1:19" x14ac:dyDescent="0.25">
      <c r="A149" s="30" t="s">
        <v>7</v>
      </c>
      <c r="B149" s="28">
        <v>3114222</v>
      </c>
      <c r="C149" s="29">
        <v>0.02</v>
      </c>
      <c r="D149" s="28">
        <v>172</v>
      </c>
      <c r="E149" s="29">
        <v>1.0999999999999999E-2</v>
      </c>
      <c r="F149">
        <f t="shared" si="12"/>
        <v>0.55092504031068645</v>
      </c>
      <c r="G149">
        <v>1</v>
      </c>
      <c r="K149" t="s">
        <v>2</v>
      </c>
      <c r="L149">
        <v>76</v>
      </c>
      <c r="M149" s="15">
        <v>5.0000000000000001E-3</v>
      </c>
      <c r="N149" s="15">
        <v>8.9999999999999993E-3</v>
      </c>
      <c r="O149">
        <v>0.56000000000000005</v>
      </c>
      <c r="P149">
        <f t="shared" si="9"/>
        <v>5.0870147255689425E-3</v>
      </c>
      <c r="Q149" s="15">
        <f t="shared" si="10"/>
        <v>8.9999999999999993E-3</v>
      </c>
      <c r="R149">
        <f t="shared" si="11"/>
        <v>0.56522385839654921</v>
      </c>
      <c r="S149">
        <v>1</v>
      </c>
    </row>
    <row r="150" spans="1:19" ht="38.25" x14ac:dyDescent="0.25">
      <c r="A150" s="30" t="s">
        <v>278</v>
      </c>
      <c r="B150" s="28">
        <v>10151206</v>
      </c>
      <c r="C150" s="29">
        <v>6.6000000000000003E-2</v>
      </c>
      <c r="D150" s="28">
        <v>349</v>
      </c>
      <c r="E150" s="29">
        <v>2.3E-2</v>
      </c>
      <c r="F150">
        <f t="shared" si="12"/>
        <v>0.34294258687288509</v>
      </c>
      <c r="G150">
        <v>1</v>
      </c>
      <c r="K150" t="s">
        <v>7</v>
      </c>
      <c r="L150">
        <v>211</v>
      </c>
      <c r="M150" s="15">
        <v>1.4E-2</v>
      </c>
      <c r="N150" s="15">
        <v>1.7999999999999999E-2</v>
      </c>
      <c r="O150">
        <v>0.78</v>
      </c>
      <c r="P150">
        <f t="shared" si="9"/>
        <v>1.4123159303882195E-2</v>
      </c>
      <c r="Q150" s="15">
        <f t="shared" si="10"/>
        <v>1.7999999999999999E-2</v>
      </c>
      <c r="R150">
        <f t="shared" si="11"/>
        <v>0.78461996132678868</v>
      </c>
      <c r="S150">
        <v>1</v>
      </c>
    </row>
    <row r="151" spans="1:19" ht="63.75" x14ac:dyDescent="0.25">
      <c r="A151" s="30" t="s">
        <v>279</v>
      </c>
      <c r="B151" s="28">
        <v>17924655</v>
      </c>
      <c r="C151" s="29">
        <v>0.11600000000000001</v>
      </c>
      <c r="D151" s="28">
        <v>882</v>
      </c>
      <c r="E151" s="29">
        <v>5.7000000000000002E-2</v>
      </c>
      <c r="F151">
        <f t="shared" si="12"/>
        <v>0.49083035477768505</v>
      </c>
      <c r="G151">
        <v>1</v>
      </c>
      <c r="K151" t="s">
        <v>508</v>
      </c>
      <c r="L151">
        <v>296</v>
      </c>
      <c r="M151" s="15">
        <v>0.02</v>
      </c>
      <c r="N151" s="15">
        <v>5.1999999999999998E-2</v>
      </c>
      <c r="O151">
        <v>0.41</v>
      </c>
      <c r="P151">
        <f t="shared" si="9"/>
        <v>1.9812583668005354E-2</v>
      </c>
      <c r="Q151" s="15">
        <f t="shared" si="10"/>
        <v>5.1999999999999998E-2</v>
      </c>
      <c r="R151">
        <f t="shared" si="11"/>
        <v>0.38101122438471835</v>
      </c>
      <c r="S151">
        <v>1</v>
      </c>
    </row>
    <row r="152" spans="1:19" ht="38.25" x14ac:dyDescent="0.25">
      <c r="A152" s="30" t="s">
        <v>280</v>
      </c>
      <c r="B152" s="28">
        <v>35840954</v>
      </c>
      <c r="C152" s="29">
        <v>0.23200000000000001</v>
      </c>
      <c r="D152" s="28">
        <v>3757</v>
      </c>
      <c r="E152" s="29">
        <v>0.24199999999999999</v>
      </c>
      <c r="F152">
        <f>(D152/$D$142)/(B152/$B$142)</f>
        <v>1.0456233371262722</v>
      </c>
      <c r="G152">
        <v>1</v>
      </c>
      <c r="K152" t="s">
        <v>509</v>
      </c>
      <c r="L152">
        <v>130</v>
      </c>
      <c r="M152" s="15">
        <v>8.9999999999999993E-3</v>
      </c>
      <c r="N152" s="15">
        <v>1.9E-2</v>
      </c>
      <c r="O152">
        <v>0.43</v>
      </c>
      <c r="P152">
        <f t="shared" si="9"/>
        <v>8.7014725568942443E-3</v>
      </c>
      <c r="Q152" s="15">
        <f t="shared" si="10"/>
        <v>1.9E-2</v>
      </c>
      <c r="R152">
        <f t="shared" si="11"/>
        <v>0.45797223983653917</v>
      </c>
      <c r="S152">
        <v>1</v>
      </c>
    </row>
    <row r="153" spans="1:19" ht="51" x14ac:dyDescent="0.25">
      <c r="A153" s="30" t="s">
        <v>281</v>
      </c>
      <c r="B153" s="28">
        <v>14962299</v>
      </c>
      <c r="C153" s="29">
        <v>9.7000000000000003E-2</v>
      </c>
      <c r="D153" s="28">
        <v>2562</v>
      </c>
      <c r="E153" s="29">
        <v>0.16500000000000001</v>
      </c>
      <c r="F153">
        <f t="shared" si="12"/>
        <v>1.7080258128652746</v>
      </c>
      <c r="G153">
        <v>1</v>
      </c>
      <c r="K153" t="s">
        <v>510</v>
      </c>
      <c r="L153">
        <v>406</v>
      </c>
      <c r="M153" s="15">
        <v>2.7E-2</v>
      </c>
      <c r="N153" s="15">
        <v>8.3000000000000004E-2</v>
      </c>
      <c r="O153">
        <v>0.33</v>
      </c>
      <c r="P153">
        <f t="shared" si="9"/>
        <v>2.7175368139223562E-2</v>
      </c>
      <c r="Q153" s="15">
        <f t="shared" si="10"/>
        <v>8.3000000000000004E-2</v>
      </c>
      <c r="R153">
        <f t="shared" si="11"/>
        <v>0.32741407396654892</v>
      </c>
      <c r="S153">
        <v>1</v>
      </c>
    </row>
    <row r="154" spans="1:19" ht="25.5" x14ac:dyDescent="0.25">
      <c r="A154" s="30" t="s">
        <v>282</v>
      </c>
      <c r="B154" s="28">
        <v>7522777</v>
      </c>
      <c r="C154" s="29">
        <v>4.9000000000000002E-2</v>
      </c>
      <c r="D154" s="28">
        <v>826</v>
      </c>
      <c r="E154" s="29">
        <v>5.2999999999999999E-2</v>
      </c>
      <c r="F154">
        <f t="shared" si="12"/>
        <v>1.0952556263404569</v>
      </c>
      <c r="G154">
        <v>1</v>
      </c>
      <c r="K154" t="s">
        <v>511</v>
      </c>
      <c r="L154">
        <v>0</v>
      </c>
      <c r="M154" s="15">
        <v>0</v>
      </c>
      <c r="N154" s="15">
        <v>1E-3</v>
      </c>
      <c r="O154">
        <v>0</v>
      </c>
      <c r="P154">
        <f t="shared" si="9"/>
        <v>0</v>
      </c>
      <c r="Q154" s="15">
        <f t="shared" si="10"/>
        <v>1E-3</v>
      </c>
      <c r="R154">
        <f t="shared" si="11"/>
        <v>0</v>
      </c>
      <c r="S154">
        <v>1</v>
      </c>
    </row>
    <row r="155" spans="1:19" x14ac:dyDescent="0.25">
      <c r="A155" s="30" t="s">
        <v>283</v>
      </c>
      <c r="B155" s="28">
        <v>7134146</v>
      </c>
      <c r="C155" s="29">
        <v>4.5999999999999999E-2</v>
      </c>
      <c r="D155" s="28">
        <v>1935</v>
      </c>
      <c r="E155" s="29">
        <v>0.125</v>
      </c>
      <c r="F155">
        <f t="shared" si="12"/>
        <v>2.7055315955087402</v>
      </c>
      <c r="G155">
        <v>1</v>
      </c>
      <c r="K155" t="s">
        <v>512</v>
      </c>
      <c r="L155">
        <v>490</v>
      </c>
      <c r="M155" s="15">
        <v>3.3000000000000002E-2</v>
      </c>
      <c r="N155" s="15">
        <v>3.6999999999999998E-2</v>
      </c>
      <c r="O155">
        <v>0.85</v>
      </c>
      <c r="P155">
        <f t="shared" si="9"/>
        <v>3.2797858099062917E-2</v>
      </c>
      <c r="Q155" s="15">
        <f t="shared" si="10"/>
        <v>3.6999999999999998E-2</v>
      </c>
      <c r="R155">
        <f t="shared" si="11"/>
        <v>0.88642859727197076</v>
      </c>
      <c r="S155">
        <v>1</v>
      </c>
    </row>
    <row r="156" spans="1:19" x14ac:dyDescent="0.25">
      <c r="B156" s="1"/>
      <c r="D156" s="1"/>
      <c r="K156" t="s">
        <v>513</v>
      </c>
      <c r="L156" s="1">
        <v>1540</v>
      </c>
      <c r="M156" s="15">
        <v>0.10299999999999999</v>
      </c>
      <c r="N156" s="15">
        <v>9.2999999999999999E-2</v>
      </c>
      <c r="O156">
        <v>1.06</v>
      </c>
      <c r="P156">
        <f t="shared" si="9"/>
        <v>0.10307898259705489</v>
      </c>
      <c r="Q156" s="15">
        <f t="shared" si="10"/>
        <v>9.2999999999999999E-2</v>
      </c>
      <c r="R156">
        <f t="shared" si="11"/>
        <v>1.1083761569575794</v>
      </c>
      <c r="S156">
        <v>1</v>
      </c>
    </row>
    <row r="157" spans="1:19" x14ac:dyDescent="0.25">
      <c r="K157" t="s">
        <v>514</v>
      </c>
      <c r="L157" s="1">
        <v>2422</v>
      </c>
      <c r="M157" s="15">
        <v>0.16200000000000001</v>
      </c>
      <c r="N157" s="15">
        <v>0.14799999999999999</v>
      </c>
      <c r="O157">
        <v>1.07</v>
      </c>
      <c r="P157">
        <f t="shared" si="9"/>
        <v>0.16211512717536813</v>
      </c>
      <c r="Q157" s="15">
        <f t="shared" si="10"/>
        <v>0.14799999999999999</v>
      </c>
      <c r="R157">
        <f t="shared" si="11"/>
        <v>1.0953724809146497</v>
      </c>
      <c r="S157">
        <v>1</v>
      </c>
    </row>
    <row r="158" spans="1:19" x14ac:dyDescent="0.25">
      <c r="K158" t="s">
        <v>515</v>
      </c>
      <c r="L158">
        <v>622</v>
      </c>
      <c r="M158" s="15">
        <v>4.2000000000000003E-2</v>
      </c>
      <c r="N158" s="15">
        <v>1.4999999999999999E-2</v>
      </c>
      <c r="O158">
        <v>2.62</v>
      </c>
      <c r="P158">
        <f t="shared" si="9"/>
        <v>4.1633199464524769E-2</v>
      </c>
      <c r="Q158" s="15">
        <f t="shared" si="10"/>
        <v>1.4999999999999999E-2</v>
      </c>
      <c r="R158">
        <f t="shared" si="11"/>
        <v>2.7755466309683179</v>
      </c>
      <c r="S158">
        <v>1</v>
      </c>
    </row>
    <row r="159" spans="1:19" x14ac:dyDescent="0.25">
      <c r="K159" t="s">
        <v>516</v>
      </c>
      <c r="L159" s="1">
        <v>1245</v>
      </c>
      <c r="M159" s="15">
        <v>8.3000000000000004E-2</v>
      </c>
      <c r="N159" s="15">
        <v>5.8999999999999997E-2</v>
      </c>
      <c r="O159">
        <v>1.48</v>
      </c>
      <c r="P159">
        <f t="shared" si="9"/>
        <v>8.3333333333333329E-2</v>
      </c>
      <c r="Q159" s="15">
        <f t="shared" si="10"/>
        <v>5.8999999999999997E-2</v>
      </c>
      <c r="R159">
        <f t="shared" si="11"/>
        <v>1.4124293785310735</v>
      </c>
      <c r="S159">
        <v>1</v>
      </c>
    </row>
    <row r="160" spans="1:19" x14ac:dyDescent="0.25">
      <c r="K160" t="s">
        <v>517</v>
      </c>
      <c r="L160">
        <v>717</v>
      </c>
      <c r="M160" s="15">
        <v>4.8000000000000001E-2</v>
      </c>
      <c r="N160" s="15">
        <v>4.4999999999999998E-2</v>
      </c>
      <c r="O160">
        <v>1.04</v>
      </c>
      <c r="P160">
        <f t="shared" si="9"/>
        <v>4.7991967871485942E-2</v>
      </c>
      <c r="Q160" s="15">
        <f t="shared" si="10"/>
        <v>4.4999999999999998E-2</v>
      </c>
      <c r="R160">
        <f t="shared" si="11"/>
        <v>1.0664881749219099</v>
      </c>
      <c r="S160">
        <v>1</v>
      </c>
    </row>
    <row r="161" spans="11:19" x14ac:dyDescent="0.25">
      <c r="K161" t="s">
        <v>518</v>
      </c>
      <c r="L161" s="1">
        <v>1904</v>
      </c>
      <c r="M161" s="15">
        <v>0.127</v>
      </c>
      <c r="N161" s="15">
        <v>5.1999999999999998E-2</v>
      </c>
      <c r="O161">
        <v>2.65</v>
      </c>
      <c r="P161">
        <f t="shared" si="9"/>
        <v>0.12744310575635878</v>
      </c>
      <c r="Q161" s="15">
        <f t="shared" si="10"/>
        <v>5.1999999999999998E-2</v>
      </c>
      <c r="R161">
        <f t="shared" si="11"/>
        <v>2.4508289568530537</v>
      </c>
      <c r="S161">
        <v>1</v>
      </c>
    </row>
  </sheetData>
  <mergeCells count="5">
    <mergeCell ref="A15:A19"/>
    <mergeCell ref="K15:K19"/>
    <mergeCell ref="A50:A54"/>
    <mergeCell ref="B139:C139"/>
    <mergeCell ref="D139:E13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6AE69-35D4-47B3-ACF6-CEFBE670B979}">
  <dimension ref="A1:L23"/>
  <sheetViews>
    <sheetView showGridLines="0" workbookViewId="0">
      <selection activeCell="C37" sqref="C37"/>
    </sheetView>
  </sheetViews>
  <sheetFormatPr defaultRowHeight="15" x14ac:dyDescent="0.25"/>
  <cols>
    <col min="1" max="1" width="25.85546875" customWidth="1"/>
    <col min="2" max="2" width="9.85546875" customWidth="1"/>
    <col min="6" max="6" width="11.7109375" bestFit="1" customWidth="1"/>
    <col min="7" max="7" width="9" bestFit="1" customWidth="1"/>
    <col min="9" max="9" width="11.140625" customWidth="1"/>
  </cols>
  <sheetData>
    <row r="1" spans="1:12" ht="15.75" x14ac:dyDescent="0.25">
      <c r="A1" s="45" t="s">
        <v>209</v>
      </c>
      <c r="B1" s="45" t="s">
        <v>157</v>
      </c>
      <c r="C1" s="45"/>
      <c r="D1" s="45"/>
      <c r="E1" s="45"/>
      <c r="F1" s="45"/>
      <c r="G1" s="45"/>
      <c r="H1" s="45"/>
      <c r="I1" s="45"/>
      <c r="J1" s="45"/>
      <c r="K1" s="45"/>
      <c r="L1" s="45"/>
    </row>
    <row r="2" spans="1:12" ht="15.75" x14ac:dyDescent="0.25">
      <c r="A2" s="81" t="s">
        <v>207</v>
      </c>
      <c r="B2" s="45"/>
      <c r="C2" s="45"/>
      <c r="D2" s="45"/>
      <c r="E2" s="45"/>
      <c r="F2" s="45"/>
      <c r="G2" s="45"/>
      <c r="H2" s="45"/>
      <c r="I2" s="45"/>
      <c r="J2" s="45"/>
      <c r="K2" s="45"/>
      <c r="L2" s="45"/>
    </row>
    <row r="3" spans="1:12" ht="15.75" x14ac:dyDescent="0.25">
      <c r="A3" s="81" t="s">
        <v>186</v>
      </c>
      <c r="B3" s="45"/>
      <c r="C3" s="45"/>
      <c r="D3" s="45"/>
      <c r="E3" s="45"/>
      <c r="F3" s="45"/>
      <c r="G3" s="45"/>
      <c r="H3" s="45"/>
      <c r="I3" s="45"/>
      <c r="J3" s="45"/>
      <c r="K3" s="45"/>
      <c r="L3" s="45"/>
    </row>
    <row r="4" spans="1:12" ht="16.5" thickBot="1" x14ac:dyDescent="0.3">
      <c r="A4" s="81" t="s">
        <v>22</v>
      </c>
      <c r="B4" s="45"/>
      <c r="C4" s="45"/>
      <c r="D4" s="45"/>
      <c r="E4" s="45"/>
      <c r="F4" s="45"/>
      <c r="G4" s="45"/>
      <c r="H4" s="45"/>
      <c r="I4" s="45"/>
      <c r="J4" s="45"/>
      <c r="K4" s="45"/>
      <c r="L4" s="45"/>
    </row>
    <row r="5" spans="1:12" ht="18.75" customHeight="1" x14ac:dyDescent="0.25">
      <c r="A5" s="159" t="s">
        <v>208</v>
      </c>
      <c r="B5" s="127" t="s">
        <v>23</v>
      </c>
      <c r="C5" s="127" t="s">
        <v>25</v>
      </c>
      <c r="D5" s="127" t="s">
        <v>27</v>
      </c>
      <c r="E5" s="127" t="s">
        <v>28</v>
      </c>
      <c r="F5" s="127" t="s">
        <v>29</v>
      </c>
      <c r="G5" s="127" t="s">
        <v>31</v>
      </c>
      <c r="H5" s="127" t="s">
        <v>28</v>
      </c>
      <c r="I5" s="127" t="s">
        <v>29</v>
      </c>
      <c r="L5" s="45"/>
    </row>
    <row r="6" spans="1:12" ht="22.5" customHeight="1" x14ac:dyDescent="0.25">
      <c r="A6" s="160"/>
      <c r="B6" s="128" t="s">
        <v>24</v>
      </c>
      <c r="C6" s="128" t="s">
        <v>26</v>
      </c>
      <c r="D6" s="128" t="s">
        <v>26</v>
      </c>
      <c r="E6" s="128" t="s">
        <v>26</v>
      </c>
      <c r="F6" s="128" t="s">
        <v>23</v>
      </c>
      <c r="G6" s="128" t="s">
        <v>32</v>
      </c>
      <c r="H6" s="128" t="s">
        <v>26</v>
      </c>
      <c r="I6" s="128" t="s">
        <v>23</v>
      </c>
      <c r="J6" s="45"/>
      <c r="K6" s="45"/>
      <c r="L6" s="45"/>
    </row>
    <row r="7" spans="1:12" ht="15.75" x14ac:dyDescent="0.25">
      <c r="A7" s="160"/>
      <c r="B7" s="129"/>
      <c r="C7" s="129"/>
      <c r="D7" s="129"/>
      <c r="E7" s="129"/>
      <c r="F7" s="128" t="s">
        <v>30</v>
      </c>
      <c r="G7" s="128" t="s">
        <v>33</v>
      </c>
      <c r="H7" s="128" t="s">
        <v>34</v>
      </c>
      <c r="I7" s="128" t="s">
        <v>30</v>
      </c>
      <c r="J7" s="45"/>
      <c r="K7" s="45"/>
      <c r="L7" s="45"/>
    </row>
    <row r="8" spans="1:12" ht="15.75" x14ac:dyDescent="0.25">
      <c r="A8" s="160"/>
      <c r="B8" s="129"/>
      <c r="C8" s="129"/>
      <c r="D8" s="129"/>
      <c r="E8" s="129"/>
      <c r="F8" s="129"/>
      <c r="G8" s="129"/>
      <c r="H8" s="128" t="s">
        <v>35</v>
      </c>
      <c r="I8" s="128" t="s">
        <v>34</v>
      </c>
      <c r="J8" s="45"/>
      <c r="K8" s="45"/>
      <c r="L8" s="45"/>
    </row>
    <row r="9" spans="1:12" ht="16.5" customHeight="1" thickBot="1" x14ac:dyDescent="0.3">
      <c r="A9" s="161"/>
      <c r="B9" s="130"/>
      <c r="C9" s="130"/>
      <c r="D9" s="130"/>
      <c r="E9" s="130"/>
      <c r="F9" s="130"/>
      <c r="G9" s="130"/>
      <c r="H9" s="130"/>
      <c r="I9" s="131" t="s">
        <v>35</v>
      </c>
      <c r="J9" s="45"/>
      <c r="K9" s="45"/>
      <c r="L9" s="45"/>
    </row>
    <row r="10" spans="1:12" ht="30.75" thickBot="1" x14ac:dyDescent="0.3">
      <c r="A10" s="90" t="s">
        <v>53</v>
      </c>
      <c r="B10" s="91">
        <v>4</v>
      </c>
      <c r="C10" s="91">
        <v>31</v>
      </c>
      <c r="D10" s="91">
        <v>27</v>
      </c>
      <c r="E10" s="91">
        <v>28</v>
      </c>
      <c r="F10" s="92">
        <v>371282</v>
      </c>
      <c r="G10" s="133">
        <v>996</v>
      </c>
      <c r="H10" s="91">
        <v>0.51</v>
      </c>
      <c r="I10" s="91">
        <v>0.36</v>
      </c>
      <c r="J10" s="50"/>
      <c r="K10" s="50"/>
      <c r="L10" s="50"/>
    </row>
    <row r="11" spans="1:12" ht="36.75" customHeight="1" thickBot="1" x14ac:dyDescent="0.3">
      <c r="A11" s="87" t="s">
        <v>55</v>
      </c>
      <c r="B11" s="88">
        <v>40</v>
      </c>
      <c r="C11" s="88">
        <v>243</v>
      </c>
      <c r="D11" s="88">
        <v>258</v>
      </c>
      <c r="E11" s="88">
        <v>251</v>
      </c>
      <c r="F11" s="93">
        <v>2477550</v>
      </c>
      <c r="G11" s="134">
        <v>760</v>
      </c>
      <c r="H11" s="132">
        <v>0.32</v>
      </c>
      <c r="I11" s="88">
        <v>0.18</v>
      </c>
      <c r="J11" s="50"/>
      <c r="K11" s="50"/>
      <c r="L11" s="50"/>
    </row>
    <row r="12" spans="1:12" ht="37.5" customHeight="1" thickBot="1" x14ac:dyDescent="0.3">
      <c r="A12" s="90" t="s">
        <v>58</v>
      </c>
      <c r="B12" s="91">
        <v>10</v>
      </c>
      <c r="C12" s="91">
        <v>280</v>
      </c>
      <c r="D12" s="91">
        <v>275</v>
      </c>
      <c r="E12" s="91">
        <v>276</v>
      </c>
      <c r="F12" s="92">
        <v>1665767</v>
      </c>
      <c r="G12" s="133">
        <v>463</v>
      </c>
      <c r="H12" s="91">
        <v>1.1100000000000001</v>
      </c>
      <c r="I12" s="91">
        <v>1.18</v>
      </c>
      <c r="J12" s="50"/>
      <c r="K12" s="50"/>
      <c r="L12" s="50"/>
    </row>
    <row r="13" spans="1:12" ht="30.75" thickBot="1" x14ac:dyDescent="0.3">
      <c r="A13" s="87" t="s">
        <v>59</v>
      </c>
      <c r="B13" s="88">
        <v>15</v>
      </c>
      <c r="C13" s="88">
        <v>370</v>
      </c>
      <c r="D13" s="88">
        <v>383</v>
      </c>
      <c r="E13" s="88">
        <v>382</v>
      </c>
      <c r="F13" s="93">
        <v>2165545</v>
      </c>
      <c r="G13" s="88">
        <v>440</v>
      </c>
      <c r="H13" s="88">
        <v>1.2</v>
      </c>
      <c r="I13" s="88">
        <v>1.62</v>
      </c>
      <c r="J13" s="50"/>
      <c r="K13" s="50"/>
      <c r="L13" s="50"/>
    </row>
    <row r="14" spans="1:12" ht="30.75" thickBot="1" x14ac:dyDescent="0.3">
      <c r="A14" s="87" t="s">
        <v>61</v>
      </c>
      <c r="B14" s="88">
        <v>31</v>
      </c>
      <c r="C14" s="88">
        <v>143</v>
      </c>
      <c r="D14" s="88">
        <v>165</v>
      </c>
      <c r="E14" s="88">
        <v>159</v>
      </c>
      <c r="F14" s="93">
        <v>772594</v>
      </c>
      <c r="G14" s="134">
        <v>382</v>
      </c>
      <c r="H14" s="132">
        <v>1.55</v>
      </c>
      <c r="I14" s="88">
        <v>1.37</v>
      </c>
      <c r="J14" s="50"/>
      <c r="K14" s="50"/>
      <c r="L14" s="50"/>
    </row>
    <row r="15" spans="1:12" ht="15.75" x14ac:dyDescent="0.25">
      <c r="A15" s="45"/>
      <c r="B15" s="45"/>
      <c r="C15" s="45"/>
      <c r="D15" s="45"/>
      <c r="E15" s="45"/>
      <c r="F15" s="45"/>
      <c r="G15" s="45"/>
      <c r="H15" s="45"/>
      <c r="I15" s="45"/>
      <c r="J15" s="50"/>
      <c r="K15" s="50"/>
      <c r="L15" s="50"/>
    </row>
    <row r="16" spans="1:12" ht="15.75" x14ac:dyDescent="0.25">
      <c r="J16" s="50"/>
      <c r="K16" s="50"/>
      <c r="L16" s="50"/>
    </row>
    <row r="17" spans="10:12" ht="15.75" x14ac:dyDescent="0.25">
      <c r="J17" s="50"/>
      <c r="K17" s="50"/>
      <c r="L17" s="50"/>
    </row>
    <row r="18" spans="10:12" ht="15.75" x14ac:dyDescent="0.25">
      <c r="J18" s="50"/>
      <c r="K18" s="50"/>
      <c r="L18" s="50"/>
    </row>
    <row r="19" spans="10:12" ht="15.75" x14ac:dyDescent="0.25">
      <c r="J19" s="50"/>
      <c r="K19" s="50"/>
      <c r="L19" s="50"/>
    </row>
    <row r="20" spans="10:12" ht="15.75" x14ac:dyDescent="0.25">
      <c r="J20" s="50"/>
      <c r="K20" s="50"/>
      <c r="L20" s="50"/>
    </row>
    <row r="21" spans="10:12" ht="15.75" x14ac:dyDescent="0.25">
      <c r="J21" s="50"/>
      <c r="K21" s="50"/>
      <c r="L21" s="50"/>
    </row>
    <row r="22" spans="10:12" ht="15.75" x14ac:dyDescent="0.25">
      <c r="J22" s="50"/>
      <c r="K22" s="50"/>
      <c r="L22" s="50"/>
    </row>
    <row r="23" spans="10:12" ht="15.75" x14ac:dyDescent="0.25">
      <c r="J23" s="50"/>
      <c r="K23" s="50"/>
      <c r="L23" s="50"/>
    </row>
  </sheetData>
  <mergeCells count="1">
    <mergeCell ref="A5:A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39"/>
  <sheetViews>
    <sheetView workbookViewId="0">
      <selection activeCell="A57" sqref="A57"/>
    </sheetView>
  </sheetViews>
  <sheetFormatPr defaultRowHeight="15.75" x14ac:dyDescent="0.25"/>
  <cols>
    <col min="1" max="1" width="14.7109375" style="45" customWidth="1"/>
    <col min="2" max="16384" width="9.140625" style="45"/>
  </cols>
  <sheetData>
    <row r="1" spans="1:7" x14ac:dyDescent="0.25">
      <c r="A1" s="45" t="s">
        <v>562</v>
      </c>
    </row>
    <row r="2" spans="1:7" x14ac:dyDescent="0.25">
      <c r="A2" s="45" t="s">
        <v>561</v>
      </c>
    </row>
    <row r="3" spans="1:7" x14ac:dyDescent="0.25">
      <c r="A3" s="45" t="s">
        <v>287</v>
      </c>
    </row>
    <row r="4" spans="1:7" x14ac:dyDescent="0.25">
      <c r="A4" s="45" t="s">
        <v>444</v>
      </c>
    </row>
    <row r="6" spans="1:7" x14ac:dyDescent="0.25">
      <c r="F6" s="45" t="s">
        <v>249</v>
      </c>
    </row>
    <row r="7" spans="1:7" x14ac:dyDescent="0.25">
      <c r="F7" s="45" t="s">
        <v>250</v>
      </c>
    </row>
    <row r="14" spans="1:7" x14ac:dyDescent="0.25">
      <c r="C14" s="52"/>
      <c r="D14" s="52"/>
      <c r="E14" s="52"/>
      <c r="F14" s="52"/>
      <c r="G14" s="52"/>
    </row>
    <row r="21" spans="3:7" x14ac:dyDescent="0.25">
      <c r="C21" s="52"/>
      <c r="D21" s="52"/>
      <c r="E21" s="52"/>
      <c r="F21" s="52"/>
      <c r="G21" s="52"/>
    </row>
    <row r="28" spans="3:7" x14ac:dyDescent="0.25">
      <c r="C28" s="52"/>
      <c r="D28" s="52"/>
      <c r="E28" s="52"/>
      <c r="F28" s="52"/>
      <c r="G28" s="52"/>
    </row>
    <row r="41" spans="1:22" x14ac:dyDescent="0.25">
      <c r="A41" s="45" t="s">
        <v>563</v>
      </c>
    </row>
    <row r="42" spans="1:22" x14ac:dyDescent="0.25">
      <c r="C42" s="162" t="s">
        <v>26</v>
      </c>
      <c r="D42" s="162"/>
      <c r="E42" s="162"/>
      <c r="F42" s="162"/>
      <c r="G42" s="162"/>
      <c r="L42" s="162" t="s">
        <v>451</v>
      </c>
      <c r="M42" s="162"/>
      <c r="N42" s="162"/>
    </row>
    <row r="43" spans="1:22" x14ac:dyDescent="0.25">
      <c r="C43" s="163">
        <v>2015</v>
      </c>
      <c r="D43" s="163"/>
      <c r="E43" s="52"/>
      <c r="F43" s="163">
        <v>2019</v>
      </c>
      <c r="G43" s="163"/>
      <c r="I43" s="45" t="s">
        <v>449</v>
      </c>
      <c r="L43" s="162" t="s">
        <v>453</v>
      </c>
      <c r="M43" s="162"/>
      <c r="N43" s="45" t="s">
        <v>454</v>
      </c>
    </row>
    <row r="44" spans="1:22" ht="16.5" thickBot="1" x14ac:dyDescent="0.3">
      <c r="A44" s="45" t="s">
        <v>446</v>
      </c>
      <c r="C44" s="45" t="s">
        <v>448</v>
      </c>
      <c r="D44" s="45" t="s">
        <v>447</v>
      </c>
      <c r="F44" s="45" t="s">
        <v>448</v>
      </c>
      <c r="G44" s="45" t="s">
        <v>447</v>
      </c>
      <c r="I44" s="45" t="s">
        <v>447</v>
      </c>
      <c r="J44" s="45" t="s">
        <v>450</v>
      </c>
      <c r="L44" s="45" t="s">
        <v>457</v>
      </c>
      <c r="M44" s="45" t="s">
        <v>450</v>
      </c>
      <c r="N44" s="45">
        <v>2019</v>
      </c>
      <c r="P44" s="45" t="s">
        <v>452</v>
      </c>
      <c r="V44" s="45" t="s">
        <v>576</v>
      </c>
    </row>
    <row r="45" spans="1:22" ht="30.75" thickBot="1" x14ac:dyDescent="0.3">
      <c r="A45" s="96" t="s">
        <v>1</v>
      </c>
      <c r="B45" s="97"/>
      <c r="C45" s="98">
        <v>411</v>
      </c>
      <c r="D45" s="98">
        <v>2.4</v>
      </c>
      <c r="E45" s="97"/>
      <c r="F45" s="98">
        <v>391</v>
      </c>
      <c r="G45" s="98">
        <v>2.4</v>
      </c>
      <c r="H45" s="97"/>
      <c r="I45" s="98">
        <v>-4.87</v>
      </c>
      <c r="J45" s="98">
        <v>-20</v>
      </c>
      <c r="K45" s="97"/>
      <c r="L45" s="98">
        <v>-1.89</v>
      </c>
      <c r="M45" s="98">
        <v>-8</v>
      </c>
      <c r="N45" s="98">
        <v>403</v>
      </c>
      <c r="P45" s="45">
        <f>C45/C64</f>
        <v>2.4280734920541149E-2</v>
      </c>
      <c r="Q45" s="45">
        <f>F45/F64</f>
        <v>2.3754556500607534E-2</v>
      </c>
      <c r="R45" s="45">
        <f>(F45-C45)/C45</f>
        <v>-4.8661800486618008E-2</v>
      </c>
      <c r="S45" s="45">
        <f>F45-C45</f>
        <v>-20</v>
      </c>
      <c r="T45" s="99">
        <f>C45*(L45/100)</f>
        <v>-7.7679</v>
      </c>
      <c r="U45" s="45">
        <f>C45+M45</f>
        <v>403</v>
      </c>
      <c r="V45" s="45">
        <f>F45-N45</f>
        <v>-12</v>
      </c>
    </row>
    <row r="46" spans="1:22" ht="16.5" thickBot="1" x14ac:dyDescent="0.3">
      <c r="A46" s="100" t="s">
        <v>3</v>
      </c>
      <c r="B46" s="101"/>
      <c r="C46" s="102">
        <v>698</v>
      </c>
      <c r="D46" s="102">
        <v>4.0999999999999996</v>
      </c>
      <c r="E46" s="101"/>
      <c r="F46" s="102">
        <v>670</v>
      </c>
      <c r="G46" s="102">
        <v>4.0999999999999996</v>
      </c>
      <c r="H46" s="101"/>
      <c r="I46" s="102">
        <v>-4.01</v>
      </c>
      <c r="J46" s="102">
        <v>-28</v>
      </c>
      <c r="K46" s="101"/>
      <c r="L46" s="102">
        <v>14.6</v>
      </c>
      <c r="M46" s="102">
        <v>102</v>
      </c>
      <c r="N46" s="102">
        <v>800</v>
      </c>
      <c r="T46" s="45">
        <f>C46*(L46/100)</f>
        <v>101.90799999999999</v>
      </c>
      <c r="U46" s="45">
        <f t="shared" ref="U46:U62" si="0">C46+M46</f>
        <v>800</v>
      </c>
      <c r="V46" s="45">
        <f t="shared" ref="V46:V62" si="1">F46-N46</f>
        <v>-130</v>
      </c>
    </row>
    <row r="47" spans="1:22" ht="30.75" thickBot="1" x14ac:dyDescent="0.3">
      <c r="A47" s="103" t="s">
        <v>4</v>
      </c>
      <c r="B47" s="97"/>
      <c r="C47" s="98">
        <v>577</v>
      </c>
      <c r="D47" s="98">
        <v>3.4</v>
      </c>
      <c r="E47" s="97"/>
      <c r="F47" s="98">
        <v>653</v>
      </c>
      <c r="G47" s="98">
        <v>4</v>
      </c>
      <c r="H47" s="97"/>
      <c r="I47" s="98">
        <v>13.17</v>
      </c>
      <c r="J47" s="98">
        <v>76</v>
      </c>
      <c r="K47" s="97"/>
      <c r="L47" s="98">
        <v>3.76</v>
      </c>
      <c r="M47" s="98">
        <v>22</v>
      </c>
      <c r="N47" s="98">
        <v>599</v>
      </c>
      <c r="T47" s="45">
        <f t="shared" ref="T47:T62" si="2">C47*(L47/100)</f>
        <v>21.695199999999996</v>
      </c>
      <c r="U47" s="45">
        <f t="shared" si="0"/>
        <v>599</v>
      </c>
      <c r="V47" s="111">
        <f t="shared" si="1"/>
        <v>54</v>
      </c>
    </row>
    <row r="48" spans="1:22" ht="16.5" thickBot="1" x14ac:dyDescent="0.3">
      <c r="A48" s="100" t="s">
        <v>6</v>
      </c>
      <c r="B48" s="101"/>
      <c r="C48" s="104">
        <v>2079</v>
      </c>
      <c r="D48" s="102">
        <v>12.3</v>
      </c>
      <c r="E48" s="101"/>
      <c r="F48" s="104">
        <v>1942</v>
      </c>
      <c r="G48" s="102">
        <v>11.8</v>
      </c>
      <c r="H48" s="101"/>
      <c r="I48" s="102">
        <v>-6.59</v>
      </c>
      <c r="J48" s="102">
        <v>-137</v>
      </c>
      <c r="K48" s="101"/>
      <c r="L48" s="102">
        <v>-0.04</v>
      </c>
      <c r="M48" s="102">
        <v>-1</v>
      </c>
      <c r="N48" s="104">
        <v>2078</v>
      </c>
      <c r="T48" s="105">
        <f t="shared" si="2"/>
        <v>-0.83160000000000001</v>
      </c>
      <c r="U48" s="45">
        <f t="shared" si="0"/>
        <v>2078</v>
      </c>
      <c r="V48" s="45">
        <f t="shared" si="1"/>
        <v>-136</v>
      </c>
    </row>
    <row r="49" spans="1:23" ht="16.5" thickBot="1" x14ac:dyDescent="0.3">
      <c r="A49" s="96" t="s">
        <v>7</v>
      </c>
      <c r="B49" s="97"/>
      <c r="C49" s="98">
        <v>178</v>
      </c>
      <c r="D49" s="98">
        <v>1.1000000000000001</v>
      </c>
      <c r="E49" s="97"/>
      <c r="F49" s="98">
        <v>132</v>
      </c>
      <c r="G49" s="98">
        <v>0.8</v>
      </c>
      <c r="H49" s="97"/>
      <c r="I49" s="98">
        <v>-25.84</v>
      </c>
      <c r="J49" s="98">
        <v>-46</v>
      </c>
      <c r="K49" s="97"/>
      <c r="L49" s="98">
        <v>4.6500000000000004</v>
      </c>
      <c r="M49" s="98">
        <v>8</v>
      </c>
      <c r="N49" s="98">
        <v>186</v>
      </c>
      <c r="T49" s="45">
        <f t="shared" si="2"/>
        <v>8.277000000000001</v>
      </c>
      <c r="U49" s="45">
        <f t="shared" si="0"/>
        <v>186</v>
      </c>
      <c r="V49" s="45">
        <f t="shared" si="1"/>
        <v>-54</v>
      </c>
    </row>
    <row r="50" spans="1:23" ht="30.75" thickBot="1" x14ac:dyDescent="0.3">
      <c r="A50" s="103" t="s">
        <v>8</v>
      </c>
      <c r="B50" s="101"/>
      <c r="C50" s="102">
        <v>393</v>
      </c>
      <c r="D50" s="102">
        <v>2.2999999999999998</v>
      </c>
      <c r="E50" s="101"/>
      <c r="F50" s="102">
        <v>454</v>
      </c>
      <c r="G50" s="102">
        <v>2.8</v>
      </c>
      <c r="H50" s="101"/>
      <c r="I50" s="102">
        <v>15.52</v>
      </c>
      <c r="J50" s="102">
        <v>61</v>
      </c>
      <c r="K50" s="101"/>
      <c r="L50" s="102">
        <v>11.31</v>
      </c>
      <c r="M50" s="102">
        <v>44</v>
      </c>
      <c r="N50" s="102">
        <v>437</v>
      </c>
      <c r="T50" s="45">
        <f t="shared" si="2"/>
        <v>44.448300000000003</v>
      </c>
      <c r="U50" s="45">
        <f t="shared" si="0"/>
        <v>437</v>
      </c>
      <c r="V50" s="111">
        <f t="shared" si="1"/>
        <v>17</v>
      </c>
    </row>
    <row r="51" spans="1:23" ht="45.75" thickBot="1" x14ac:dyDescent="0.3">
      <c r="A51" s="96" t="s">
        <v>9</v>
      </c>
      <c r="B51" s="97"/>
      <c r="C51" s="98">
        <v>442</v>
      </c>
      <c r="D51" s="98">
        <v>2.6</v>
      </c>
      <c r="E51" s="97"/>
      <c r="F51" s="98">
        <v>423</v>
      </c>
      <c r="G51" s="98">
        <v>2.6</v>
      </c>
      <c r="H51" s="97"/>
      <c r="I51" s="98">
        <v>-4.3</v>
      </c>
      <c r="J51" s="98">
        <v>-19</v>
      </c>
      <c r="K51" s="97"/>
      <c r="L51" s="98">
        <v>13.28</v>
      </c>
      <c r="M51" s="98">
        <v>59</v>
      </c>
      <c r="N51" s="98">
        <v>501</v>
      </c>
      <c r="T51" s="45">
        <f t="shared" si="2"/>
        <v>58.697600000000001</v>
      </c>
      <c r="U51" s="45">
        <f t="shared" si="0"/>
        <v>501</v>
      </c>
      <c r="V51" s="45">
        <f t="shared" si="1"/>
        <v>-78</v>
      </c>
    </row>
    <row r="52" spans="1:23" ht="75.75" thickBot="1" x14ac:dyDescent="0.3">
      <c r="A52" s="103" t="s">
        <v>10</v>
      </c>
      <c r="B52" s="101"/>
      <c r="C52" s="102">
        <v>465</v>
      </c>
      <c r="D52" s="102">
        <v>2.7</v>
      </c>
      <c r="E52" s="101"/>
      <c r="F52" s="102">
        <v>480</v>
      </c>
      <c r="G52" s="102">
        <v>2.9</v>
      </c>
      <c r="H52" s="101"/>
      <c r="I52" s="102">
        <v>3.23</v>
      </c>
      <c r="J52" s="102">
        <v>15</v>
      </c>
      <c r="K52" s="101"/>
      <c r="L52" s="102">
        <v>10.49</v>
      </c>
      <c r="M52" s="102">
        <v>49</v>
      </c>
      <c r="N52" s="102">
        <v>514</v>
      </c>
      <c r="T52" s="45">
        <f t="shared" si="2"/>
        <v>48.778500000000001</v>
      </c>
      <c r="U52" s="45">
        <f t="shared" si="0"/>
        <v>514</v>
      </c>
      <c r="V52" s="45">
        <f t="shared" si="1"/>
        <v>-34</v>
      </c>
    </row>
    <row r="53" spans="1:23" ht="30.75" thickBot="1" x14ac:dyDescent="0.3">
      <c r="A53" s="96" t="s">
        <v>11</v>
      </c>
      <c r="B53" s="97"/>
      <c r="C53" s="98">
        <v>282</v>
      </c>
      <c r="D53" s="98">
        <v>1.7</v>
      </c>
      <c r="E53" s="97"/>
      <c r="F53" s="98">
        <v>126</v>
      </c>
      <c r="G53" s="98">
        <v>0.8</v>
      </c>
      <c r="H53" s="97"/>
      <c r="I53" s="98">
        <v>-55.32</v>
      </c>
      <c r="J53" s="98">
        <v>-156</v>
      </c>
      <c r="K53" s="97"/>
      <c r="L53" s="98">
        <v>4.24</v>
      </c>
      <c r="M53" s="98">
        <v>12</v>
      </c>
      <c r="N53" s="98">
        <v>294</v>
      </c>
      <c r="T53" s="45">
        <f t="shared" si="2"/>
        <v>11.956799999999999</v>
      </c>
      <c r="U53" s="45">
        <f t="shared" si="0"/>
        <v>294</v>
      </c>
      <c r="V53" s="45">
        <f t="shared" si="1"/>
        <v>-168</v>
      </c>
    </row>
    <row r="54" spans="1:23" ht="45.75" thickBot="1" x14ac:dyDescent="0.3">
      <c r="A54" s="100" t="s">
        <v>12</v>
      </c>
      <c r="B54" s="101"/>
      <c r="C54" s="102">
        <v>930</v>
      </c>
      <c r="D54" s="102">
        <v>5.5</v>
      </c>
      <c r="E54" s="101"/>
      <c r="F54" s="102">
        <v>918</v>
      </c>
      <c r="G54" s="102">
        <v>5.6</v>
      </c>
      <c r="H54" s="101"/>
      <c r="I54" s="102">
        <v>-1.29</v>
      </c>
      <c r="J54" s="102">
        <v>-12</v>
      </c>
      <c r="K54" s="101"/>
      <c r="L54" s="102">
        <v>8.15</v>
      </c>
      <c r="M54" s="102">
        <v>76</v>
      </c>
      <c r="N54" s="104">
        <v>1006</v>
      </c>
      <c r="T54" s="45">
        <f t="shared" si="2"/>
        <v>75.795000000000002</v>
      </c>
      <c r="U54" s="45">
        <f t="shared" si="0"/>
        <v>1006</v>
      </c>
      <c r="V54" s="45">
        <f t="shared" si="1"/>
        <v>-88</v>
      </c>
    </row>
    <row r="55" spans="1:23" ht="60.75" thickBot="1" x14ac:dyDescent="0.3">
      <c r="A55" s="96" t="s">
        <v>13</v>
      </c>
      <c r="B55" s="97"/>
      <c r="C55" s="98">
        <v>286</v>
      </c>
      <c r="D55" s="98">
        <v>1.7</v>
      </c>
      <c r="E55" s="97"/>
      <c r="F55" s="98">
        <v>283</v>
      </c>
      <c r="G55" s="98">
        <v>1.7</v>
      </c>
      <c r="H55" s="97"/>
      <c r="I55" s="98">
        <v>-1.05</v>
      </c>
      <c r="J55" s="98">
        <v>-3</v>
      </c>
      <c r="K55" s="97"/>
      <c r="L55" s="98">
        <v>15.27</v>
      </c>
      <c r="M55" s="98">
        <v>44</v>
      </c>
      <c r="N55" s="98">
        <v>330</v>
      </c>
      <c r="T55" s="45">
        <f t="shared" si="2"/>
        <v>43.672200000000004</v>
      </c>
      <c r="U55" s="45">
        <f t="shared" si="0"/>
        <v>330</v>
      </c>
      <c r="V55" s="45">
        <f t="shared" si="1"/>
        <v>-47</v>
      </c>
    </row>
    <row r="56" spans="1:23" ht="45.75" thickBot="1" x14ac:dyDescent="0.3">
      <c r="A56" s="103" t="s">
        <v>14</v>
      </c>
      <c r="B56" s="101"/>
      <c r="C56" s="104">
        <v>1408</v>
      </c>
      <c r="D56" s="102">
        <v>8.3000000000000007</v>
      </c>
      <c r="E56" s="101"/>
      <c r="F56" s="104">
        <v>1251</v>
      </c>
      <c r="G56" s="102">
        <v>7.6</v>
      </c>
      <c r="H56" s="101"/>
      <c r="I56" s="102">
        <v>-11.15</v>
      </c>
      <c r="J56" s="102">
        <v>-157</v>
      </c>
      <c r="K56" s="101"/>
      <c r="L56" s="102">
        <v>9.3699999999999992</v>
      </c>
      <c r="M56" s="102">
        <v>132</v>
      </c>
      <c r="N56" s="104">
        <v>1540</v>
      </c>
      <c r="T56" s="45">
        <f t="shared" si="2"/>
        <v>131.92959999999999</v>
      </c>
      <c r="U56" s="45">
        <f t="shared" si="0"/>
        <v>1540</v>
      </c>
      <c r="V56" s="45">
        <f t="shared" si="1"/>
        <v>-289</v>
      </c>
    </row>
    <row r="57" spans="1:23" ht="90.75" thickBot="1" x14ac:dyDescent="0.3">
      <c r="A57" s="103" t="s">
        <v>15</v>
      </c>
      <c r="B57" s="97"/>
      <c r="C57" s="98">
        <v>931</v>
      </c>
      <c r="D57" s="98">
        <v>5.5</v>
      </c>
      <c r="E57" s="97"/>
      <c r="F57" s="98">
        <v>967</v>
      </c>
      <c r="G57" s="98">
        <v>5.9</v>
      </c>
      <c r="H57" s="97"/>
      <c r="I57" s="98">
        <v>3.87</v>
      </c>
      <c r="J57" s="98">
        <v>36</v>
      </c>
      <c r="K57" s="97"/>
      <c r="L57" s="98">
        <v>5.14</v>
      </c>
      <c r="M57" s="98">
        <v>48</v>
      </c>
      <c r="N57" s="98">
        <v>979</v>
      </c>
      <c r="T57" s="45">
        <f t="shared" si="2"/>
        <v>47.853399999999993</v>
      </c>
      <c r="U57" s="45">
        <f t="shared" si="0"/>
        <v>979</v>
      </c>
      <c r="V57" s="45">
        <f t="shared" si="1"/>
        <v>-12</v>
      </c>
    </row>
    <row r="58" spans="1:23" ht="30.75" thickBot="1" x14ac:dyDescent="0.3">
      <c r="A58" s="103" t="s">
        <v>16</v>
      </c>
      <c r="B58" s="101"/>
      <c r="C58" s="102">
        <v>473</v>
      </c>
      <c r="D58" s="102">
        <v>2.8</v>
      </c>
      <c r="E58" s="101"/>
      <c r="F58" s="102">
        <v>491</v>
      </c>
      <c r="G58" s="102">
        <v>3</v>
      </c>
      <c r="H58" s="101"/>
      <c r="I58" s="102">
        <v>3.81</v>
      </c>
      <c r="J58" s="102">
        <v>18</v>
      </c>
      <c r="K58" s="101"/>
      <c r="L58" s="102">
        <v>2.46</v>
      </c>
      <c r="M58" s="102">
        <v>12</v>
      </c>
      <c r="N58" s="102">
        <v>485</v>
      </c>
      <c r="T58" s="45">
        <f t="shared" si="2"/>
        <v>11.6358</v>
      </c>
      <c r="U58" s="45">
        <f t="shared" si="0"/>
        <v>485</v>
      </c>
      <c r="V58" s="111">
        <f t="shared" si="1"/>
        <v>6</v>
      </c>
    </row>
    <row r="59" spans="1:23" ht="16.5" thickBot="1" x14ac:dyDescent="0.3">
      <c r="A59" s="96" t="s">
        <v>17</v>
      </c>
      <c r="B59" s="97"/>
      <c r="C59" s="98">
        <v>230</v>
      </c>
      <c r="D59" s="98">
        <v>1.4</v>
      </c>
      <c r="E59" s="97"/>
      <c r="F59" s="98">
        <v>235</v>
      </c>
      <c r="G59" s="98">
        <v>1.4</v>
      </c>
      <c r="H59" s="97"/>
      <c r="I59" s="98">
        <v>2.17</v>
      </c>
      <c r="J59" s="98">
        <v>5</v>
      </c>
      <c r="K59" s="97"/>
      <c r="L59" s="98">
        <v>-0.56000000000000005</v>
      </c>
      <c r="M59" s="98">
        <v>-1</v>
      </c>
      <c r="N59" s="98">
        <v>229</v>
      </c>
      <c r="T59" s="99">
        <f t="shared" si="2"/>
        <v>-1.2880000000000003</v>
      </c>
      <c r="U59" s="45">
        <f t="shared" si="0"/>
        <v>229</v>
      </c>
      <c r="V59" s="111">
        <f t="shared" si="1"/>
        <v>6</v>
      </c>
      <c r="W59" s="45" t="s">
        <v>459</v>
      </c>
    </row>
    <row r="60" spans="1:23" ht="30.75" thickBot="1" x14ac:dyDescent="0.3">
      <c r="A60" s="100" t="s">
        <v>18</v>
      </c>
      <c r="B60" s="101"/>
      <c r="C60" s="104">
        <v>1373</v>
      </c>
      <c r="D60" s="102">
        <v>8.1</v>
      </c>
      <c r="E60" s="101"/>
      <c r="F60" s="104">
        <v>1255</v>
      </c>
      <c r="G60" s="102">
        <v>7.6</v>
      </c>
      <c r="H60" s="101"/>
      <c r="I60" s="102">
        <v>-8.59</v>
      </c>
      <c r="J60" s="102">
        <v>-118</v>
      </c>
      <c r="K60" s="101"/>
      <c r="L60" s="102">
        <v>1.65</v>
      </c>
      <c r="M60" s="102">
        <v>23</v>
      </c>
      <c r="N60" s="104">
        <v>1396</v>
      </c>
      <c r="T60" s="45">
        <f t="shared" si="2"/>
        <v>22.654500000000002</v>
      </c>
      <c r="U60" s="45">
        <f t="shared" si="0"/>
        <v>1396</v>
      </c>
      <c r="V60" s="45">
        <f t="shared" si="1"/>
        <v>-141</v>
      </c>
    </row>
    <row r="61" spans="1:23" ht="30.75" thickBot="1" x14ac:dyDescent="0.3">
      <c r="A61" s="103" t="s">
        <v>19</v>
      </c>
      <c r="B61" s="97"/>
      <c r="C61" s="106">
        <v>4402</v>
      </c>
      <c r="D61" s="98">
        <v>26</v>
      </c>
      <c r="E61" s="97"/>
      <c r="F61" s="106">
        <v>4487</v>
      </c>
      <c r="G61" s="98">
        <v>27.3</v>
      </c>
      <c r="H61" s="97"/>
      <c r="I61" s="98">
        <v>1.93</v>
      </c>
      <c r="J61" s="98">
        <v>85</v>
      </c>
      <c r="K61" s="97"/>
      <c r="L61" s="98">
        <v>3.14</v>
      </c>
      <c r="M61" s="98">
        <v>138</v>
      </c>
      <c r="N61" s="106">
        <v>4540</v>
      </c>
      <c r="T61" s="45">
        <f t="shared" si="2"/>
        <v>138.22280000000001</v>
      </c>
      <c r="U61" s="45">
        <f t="shared" si="0"/>
        <v>4540</v>
      </c>
      <c r="V61" s="45">
        <f t="shared" si="1"/>
        <v>-53</v>
      </c>
      <c r="W61" s="45" t="s">
        <v>460</v>
      </c>
    </row>
    <row r="62" spans="1:23" ht="45.75" thickBot="1" x14ac:dyDescent="0.3">
      <c r="A62" s="100" t="s">
        <v>445</v>
      </c>
      <c r="B62" s="101"/>
      <c r="C62" s="104">
        <v>1369</v>
      </c>
      <c r="D62" s="102">
        <v>8.1</v>
      </c>
      <c r="E62" s="101"/>
      <c r="F62" s="104">
        <v>1302</v>
      </c>
      <c r="G62" s="102">
        <v>7.9</v>
      </c>
      <c r="H62" s="101"/>
      <c r="I62" s="102">
        <v>-4.8899999999999997</v>
      </c>
      <c r="J62" s="102">
        <v>-67</v>
      </c>
      <c r="K62" s="101"/>
      <c r="L62" s="102">
        <v>8.85</v>
      </c>
      <c r="M62" s="102">
        <v>121</v>
      </c>
      <c r="N62" s="104">
        <v>1490</v>
      </c>
      <c r="T62" s="45">
        <f t="shared" si="2"/>
        <v>121.15649999999999</v>
      </c>
      <c r="U62" s="45">
        <f t="shared" si="0"/>
        <v>1490</v>
      </c>
      <c r="V62" s="45">
        <f t="shared" si="1"/>
        <v>-188</v>
      </c>
    </row>
    <row r="63" spans="1:23" ht="16.5" thickBot="1" x14ac:dyDescent="0.3">
      <c r="A63" s="100"/>
      <c r="B63" s="101"/>
      <c r="C63" s="100"/>
      <c r="D63" s="100"/>
      <c r="E63" s="101"/>
      <c r="F63" s="100"/>
      <c r="G63" s="100"/>
      <c r="H63" s="101"/>
      <c r="I63" s="100"/>
      <c r="J63" s="100"/>
      <c r="K63" s="101"/>
      <c r="L63" s="100"/>
      <c r="M63" s="100"/>
      <c r="N63" s="100"/>
    </row>
    <row r="64" spans="1:23" ht="45" x14ac:dyDescent="0.25">
      <c r="A64" s="107" t="s">
        <v>0</v>
      </c>
      <c r="B64" s="108"/>
      <c r="C64" s="109">
        <v>16927</v>
      </c>
      <c r="D64" s="110">
        <v>100</v>
      </c>
      <c r="E64" s="108"/>
      <c r="F64" s="109">
        <v>16460</v>
      </c>
      <c r="G64" s="110">
        <v>100</v>
      </c>
      <c r="H64" s="108"/>
      <c r="I64" s="110">
        <v>-2.76</v>
      </c>
      <c r="J64" s="110">
        <v>-467</v>
      </c>
      <c r="K64" s="108"/>
      <c r="L64" s="110">
        <v>5.19</v>
      </c>
      <c r="M64" s="110">
        <v>879</v>
      </c>
      <c r="N64" s="109">
        <v>17806</v>
      </c>
    </row>
    <row r="66" spans="1:1" x14ac:dyDescent="0.25">
      <c r="A66" s="111" t="s">
        <v>458</v>
      </c>
    </row>
    <row r="67" spans="1:1" x14ac:dyDescent="0.25">
      <c r="A67" s="45" t="s">
        <v>455</v>
      </c>
    </row>
    <row r="68" spans="1:1" x14ac:dyDescent="0.25">
      <c r="A68" s="45" t="s">
        <v>560</v>
      </c>
    </row>
    <row r="69" spans="1:1" x14ac:dyDescent="0.25">
      <c r="A69" s="45" t="s">
        <v>456</v>
      </c>
    </row>
    <row r="113" spans="3:7" x14ac:dyDescent="0.25">
      <c r="C113" s="52"/>
      <c r="D113" s="52"/>
      <c r="E113" s="52"/>
      <c r="F113" s="52"/>
      <c r="G113" s="52"/>
    </row>
    <row r="190" spans="3:7" x14ac:dyDescent="0.25">
      <c r="C190" s="52"/>
      <c r="D190" s="52"/>
      <c r="E190" s="52"/>
      <c r="F190" s="52"/>
      <c r="G190" s="52"/>
    </row>
    <row r="204" spans="3:7" x14ac:dyDescent="0.25">
      <c r="C204" s="52"/>
      <c r="D204" s="52"/>
      <c r="E204" s="52"/>
      <c r="F204" s="52"/>
      <c r="G204" s="52"/>
    </row>
    <row r="225" spans="3:7" x14ac:dyDescent="0.25">
      <c r="C225" s="52"/>
      <c r="D225" s="52"/>
      <c r="E225" s="52"/>
      <c r="F225" s="52"/>
      <c r="G225" s="52"/>
    </row>
    <row r="232" spans="3:7" x14ac:dyDescent="0.25">
      <c r="C232" s="52"/>
      <c r="D232" s="52"/>
      <c r="E232" s="52"/>
      <c r="F232" s="52"/>
      <c r="G232" s="52"/>
    </row>
    <row r="239" spans="3:7" x14ac:dyDescent="0.25">
      <c r="C239" s="52"/>
      <c r="D239" s="52"/>
      <c r="E239" s="52"/>
      <c r="F239" s="52"/>
      <c r="G239" s="52"/>
    </row>
  </sheetData>
  <mergeCells count="5">
    <mergeCell ref="C42:G42"/>
    <mergeCell ref="C43:D43"/>
    <mergeCell ref="F43:G43"/>
    <mergeCell ref="L42:N42"/>
    <mergeCell ref="L43:M4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Demographics</vt:lpstr>
      <vt:lpstr>Income</vt:lpstr>
      <vt:lpstr>Employment</vt:lpstr>
      <vt:lpstr>Education</vt:lpstr>
      <vt:lpstr>Housing</vt:lpstr>
      <vt:lpstr>Poverty</vt:lpstr>
      <vt:lpstr>LQ</vt:lpstr>
      <vt:lpstr>5Sub-Sectors</vt:lpstr>
      <vt:lpstr>ShiftShare</vt:lpstr>
      <vt:lpstr>Survey</vt:lpstr>
      <vt:lpstr>5LargestEmployers</vt:lpstr>
      <vt:lpstr>Economic Dev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Hetherington</cp:lastModifiedBy>
  <dcterms:created xsi:type="dcterms:W3CDTF">2021-10-07T15:55:24Z</dcterms:created>
  <dcterms:modified xsi:type="dcterms:W3CDTF">2022-02-27T17:16:53Z</dcterms:modified>
</cp:coreProperties>
</file>