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D:\Patti\MSU\xSpring2021\UP314\"/>
    </mc:Choice>
  </mc:AlternateContent>
  <xr:revisionPtr revIDLastSave="0" documentId="13_ncr:1_{43BF0C30-23F6-45F0-A569-A134388656F0}" xr6:coauthVersionLast="47" xr6:coauthVersionMax="47" xr10:uidLastSave="{00000000-0000-0000-0000-000000000000}"/>
  <bookViews>
    <workbookView xWindow="780" yWindow="780" windowWidth="25140" windowHeight="14415" xr2:uid="{00000000-000D-0000-FFFF-FFFF00000000}"/>
  </bookViews>
  <sheets>
    <sheet name="EC0744A1" sheetId="1" r:id="rId1"/>
    <sheet name="Sheet1" sheetId="2" r:id="rId2"/>
    <sheet name="Formula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 l="1"/>
  <c r="M4" i="1" s="1"/>
  <c r="F5" i="1"/>
  <c r="M5" i="1" s="1"/>
  <c r="F6" i="1"/>
  <c r="M6" i="1" s="1"/>
  <c r="F7" i="1"/>
  <c r="M7" i="1" s="1"/>
  <c r="F8" i="1"/>
  <c r="M8" i="1" s="1"/>
  <c r="F9" i="1"/>
  <c r="M9" i="1" s="1"/>
  <c r="F10" i="1"/>
  <c r="M10" i="1" s="1"/>
  <c r="F11" i="1"/>
  <c r="M11" i="1" s="1"/>
  <c r="F12" i="1"/>
  <c r="M12" i="1" s="1"/>
  <c r="F13" i="1"/>
  <c r="M13" i="1" s="1"/>
  <c r="F14" i="1"/>
  <c r="M14" i="1" s="1"/>
  <c r="F3" i="1"/>
  <c r="M3" i="1" s="1"/>
  <c r="I4" i="1"/>
  <c r="K4" i="1" s="1"/>
  <c r="J4" i="1"/>
  <c r="I5" i="1"/>
  <c r="J5" i="1"/>
  <c r="I6" i="1"/>
  <c r="K6" i="1" s="1"/>
  <c r="J6" i="1"/>
  <c r="I7" i="1"/>
  <c r="J7" i="1"/>
  <c r="K7" i="1" s="1"/>
  <c r="I8" i="1"/>
  <c r="J8" i="1"/>
  <c r="I9" i="1"/>
  <c r="K9" i="1" s="1"/>
  <c r="J9" i="1"/>
  <c r="I10" i="1"/>
  <c r="J10" i="1"/>
  <c r="I11" i="1"/>
  <c r="K11" i="1" s="1"/>
  <c r="J11" i="1"/>
  <c r="I12" i="1"/>
  <c r="J12" i="1"/>
  <c r="I13" i="1"/>
  <c r="K13" i="1" s="1"/>
  <c r="J13" i="1"/>
  <c r="I14" i="1"/>
  <c r="J14" i="1"/>
  <c r="K14" i="1" s="1"/>
  <c r="D4" i="1"/>
  <c r="E4" i="1" s="1"/>
  <c r="D5" i="1"/>
  <c r="E5" i="1" s="1"/>
  <c r="D6" i="1"/>
  <c r="E6" i="1" s="1"/>
  <c r="D7" i="1"/>
  <c r="E7" i="1" s="1"/>
  <c r="D8" i="1"/>
  <c r="E8" i="1" s="1"/>
  <c r="D9" i="1"/>
  <c r="E9" i="1" s="1"/>
  <c r="D10" i="1"/>
  <c r="E10" i="1" s="1"/>
  <c r="D11" i="1"/>
  <c r="E11" i="1" s="1"/>
  <c r="D12" i="1"/>
  <c r="E12" i="1" s="1"/>
  <c r="D13" i="1"/>
  <c r="E13" i="1" s="1"/>
  <c r="D14" i="1"/>
  <c r="E14" i="1" s="1"/>
  <c r="D3" i="1"/>
  <c r="E3" i="1" s="1"/>
  <c r="I3" i="1"/>
  <c r="K3" i="1" s="1"/>
  <c r="J3" i="1"/>
  <c r="K10" i="1" l="1"/>
  <c r="K12" i="1"/>
  <c r="K5" i="1"/>
  <c r="K8" i="1"/>
</calcChain>
</file>

<file path=xl/sharedStrings.xml><?xml version="1.0" encoding="utf-8"?>
<sst xmlns="http://schemas.openxmlformats.org/spreadsheetml/2006/main" count="72" uniqueCount="50">
  <si>
    <t>Michigan</t>
  </si>
  <si>
    <t>Retail trade</t>
  </si>
  <si>
    <t>Motor vehicle and parts dealers</t>
  </si>
  <si>
    <t>Furniture and home furnishings stores</t>
  </si>
  <si>
    <t>Electronics and appliance stores</t>
  </si>
  <si>
    <t>Building material and garden equipment and supplies 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</si>
  <si>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</si>
  <si>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</si>
  <si>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</si>
  <si>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</si>
  <si>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</si>
  <si>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</si>
  <si>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</si>
  <si>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</si>
  <si>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2007 Data</t>
  </si>
  <si>
    <t>Population</t>
  </si>
  <si>
    <t>Per Capita Income</t>
  </si>
  <si>
    <t>L-EL Metro</t>
  </si>
  <si>
    <t>TAC</t>
  </si>
  <si>
    <t>Asij  is the annual retail sales for sector j in area i</t>
  </si>
  <si>
    <t>ASsj  is the annual retail sales for sector j in the State</t>
  </si>
  <si>
    <t>Ps  is the state population</t>
  </si>
  <si>
    <t>Lansing Sales</t>
  </si>
  <si>
    <t>Michigan Sales</t>
  </si>
  <si>
    <t>Retail Trade</t>
  </si>
  <si>
    <t>PF</t>
  </si>
  <si>
    <t>Pot Sales</t>
  </si>
  <si>
    <t>State Sales per Capita</t>
  </si>
  <si>
    <t>Income Adjustment (Income for Area/Income for State)</t>
  </si>
  <si>
    <t>Pull Factor</t>
  </si>
  <si>
    <t>Trade Area Capture</t>
  </si>
  <si>
    <t>PF=TACij/POPi</t>
  </si>
  <si>
    <t>leakage</t>
  </si>
  <si>
    <t>Potential Sales</t>
  </si>
  <si>
    <t>PSij</t>
  </si>
  <si>
    <t>Actual-Pot</t>
  </si>
  <si>
    <t>Potential Sales or higher is the goal, if this is achieved then local demand is being met or exceeded</t>
  </si>
  <si>
    <t>if PF &gt; 1 then there is a surplus (good-people are coming into your area to buy this good), if PF &lt; 1 then there is leakage (bad-people are going out of your area to buy this good)</t>
  </si>
  <si>
    <t>surplus</t>
  </si>
  <si>
    <t>if TAC &lt; Population, then PF &lt; 1, and Potential Sales &gt; Actual Sales (bad-people leaving area to buy goods, leakage)</t>
  </si>
  <si>
    <t>if TAC &gt; Population, then PF &gt; 1, and Potential Sales &lt; Actual Sales (good-people coming in to area to buy goods, surplus)</t>
  </si>
  <si>
    <t>If PF &gt; 1 then actual sales &gt; potential sales</t>
  </si>
  <si>
    <t>If PF &lt; 1 then actual sales &lt; potential sales</t>
  </si>
  <si>
    <r>
      <t>TAC=Asij/[</t>
    </r>
    <r>
      <rPr>
        <sz val="10"/>
        <color rgb="FFFF0000"/>
        <rFont val="Arial"/>
        <family val="2"/>
      </rPr>
      <t>(ASsj/Ps)</t>
    </r>
    <r>
      <rPr>
        <sz val="10"/>
        <rFont val="Arial"/>
        <family val="2"/>
      </rPr>
      <t>*</t>
    </r>
    <r>
      <rPr>
        <sz val="10"/>
        <color rgb="FF00B050"/>
        <rFont val="Arial"/>
        <family val="2"/>
      </rPr>
      <t>(Yc/Ys)</t>
    </r>
  </si>
  <si>
    <r>
      <rPr>
        <sz val="10"/>
        <color rgb="FFFF0000"/>
        <rFont val="Arial"/>
        <family val="2"/>
      </rPr>
      <t>(ASsj/Ps)</t>
    </r>
    <r>
      <rPr>
        <sz val="10"/>
        <rFont val="Arial"/>
        <family val="2"/>
      </rPr>
      <t xml:space="preserve"> is State Sales per Capita=</t>
    </r>
    <r>
      <rPr>
        <sz val="8"/>
        <rFont val="Arial"/>
        <family val="2"/>
      </rPr>
      <t>annual sales for the state (for the particular retail trade) divided by population for the state</t>
    </r>
  </si>
  <si>
    <r>
      <rPr>
        <sz val="10"/>
        <color rgb="FF00B050"/>
        <rFont val="Arial"/>
        <family val="2"/>
      </rPr>
      <t>(Yc/Ys)</t>
    </r>
    <r>
      <rPr>
        <sz val="10"/>
        <rFont val="Arial"/>
        <family val="2"/>
      </rPr>
      <t xml:space="preserve"> is Income Adjustment=</t>
    </r>
    <r>
      <rPr>
        <sz val="8"/>
        <rFont val="Arial"/>
        <family val="2"/>
      </rPr>
      <t>per capita income for your city divided by per capita income for the state</t>
    </r>
  </si>
  <si>
    <t>POPi=local population</t>
  </si>
  <si>
    <r>
      <t>PSij=POPi*</t>
    </r>
    <r>
      <rPr>
        <sz val="10"/>
        <color rgb="FFFF0000"/>
        <rFont val="Arial"/>
        <family val="2"/>
      </rPr>
      <t>(ASsj/Ps)</t>
    </r>
    <r>
      <rPr>
        <sz val="10"/>
        <rFont val="Arial"/>
        <family val="2"/>
      </rPr>
      <t>*</t>
    </r>
    <r>
      <rPr>
        <sz val="10"/>
        <color rgb="FF00B050"/>
        <rFont val="Arial"/>
        <family val="2"/>
      </rPr>
      <t>(Yc/Ys)</t>
    </r>
  </si>
  <si>
    <t>Ys  is the state per capita income, may also be called PCIs (Per Capita Income for state)</t>
  </si>
  <si>
    <t>Yc  is the area per capita income, may also be called PCIi (Per Capita Income for local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</si>
</sst>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8">
    <font>
      <sz val="10"/>
      <name val="Arial"/>
    </font>
    <font>
      <sz val="10"/>
      <color indexed="8"/>
      <name val="SansSerif"/>
    </font>
    <font>
      <sz val="10"/>
      <name val="Arial"/>
      <family val="2"/>
    </font>
    <font>
      <sz val="10"/>
      <name val="Arial"/>
      <family val="2"/>
    </font>
    <font>
      <b/>
      <sz val="10"/>
      <color indexed="8"/>
      <name val="SansSerif"/>
    </font>
    <font>
      <sz val="10"/>
      <color rgb="FFFF0000"/>
      <name val="Arial"/>
      <family val="2"/>
    </font>
    <font>
      <sz val="10"/>
      <color rgb="FF00B050"/>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rgb="FFFF7C80"/>
        <bgColor indexed="64"/>
      </patternFill>
    </fill>
    <fill>
      <patternFill patternType="solid">
        <fgColor rgb="FF00B050"/>
        <bgColor indexed="64"/>
      </patternFill>
    </fill>
  </fills>
  <borders count="6">
    <border>
      <left/>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24">
    <xf numFmtId="0" fontId="0" fillId="0" borderId="0" xfId="0"/>
    <xf numFmtId="3" fontId="0" fillId="0" borderId="0" xfId="0" applyNumberFormat="1"/>
    <xf numFmtId="0" fontId="3" fillId="0" borderId="0" xfId="0" applyFont="1"/>
    <xf numFmtId="0" fontId="1" fillId="2" borderId="5" xfId="0" applyFont="1" applyFill="1" applyBorder="1" applyAlignment="1">
      <alignment horizontal="left" vertical="top" wrapText="1"/>
    </xf>
    <xf numFmtId="0" fontId="4" fillId="2" borderId="2" xfId="0" applyFont="1" applyFill="1" applyBorder="1" applyAlignment="1">
      <alignment horizontal="left" vertical="top" wrapText="1"/>
    </xf>
    <xf numFmtId="2" fontId="0" fillId="0" borderId="0" xfId="0" applyNumberFormat="1"/>
    <xf numFmtId="164" fontId="0" fillId="0" borderId="0" xfId="0" applyNumberFormat="1"/>
    <xf numFmtId="43" fontId="0" fillId="0" borderId="0" xfId="1" applyFont="1"/>
    <xf numFmtId="0" fontId="3" fillId="0" borderId="5" xfId="0" applyFont="1" applyBorder="1"/>
    <xf numFmtId="0" fontId="0" fillId="0" borderId="5" xfId="0" applyBorder="1"/>
    <xf numFmtId="165" fontId="0" fillId="0" borderId="5" xfId="1" applyNumberFormat="1" applyFont="1" applyBorder="1"/>
    <xf numFmtId="3" fontId="1" fillId="2" borderId="3" xfId="0" applyNumberFormat="1" applyFont="1" applyFill="1" applyBorder="1" applyAlignment="1">
      <alignment horizontal="left" vertical="top" wrapText="1"/>
    </xf>
    <xf numFmtId="3" fontId="4" fillId="2" borderId="2" xfId="0" applyNumberFormat="1" applyFont="1" applyFill="1" applyBorder="1" applyAlignment="1">
      <alignment horizontal="left" vertical="top" wrapText="1"/>
    </xf>
    <xf numFmtId="3" fontId="4" fillId="2" borderId="1" xfId="0" applyNumberFormat="1" applyFont="1" applyFill="1" applyBorder="1" applyAlignment="1">
      <alignment horizontal="left" vertical="top" wrapText="1"/>
    </xf>
    <xf numFmtId="3" fontId="1" fillId="2" borderId="4" xfId="0" applyNumberFormat="1" applyFont="1" applyFill="1" applyBorder="1" applyAlignment="1">
      <alignment horizontal="left" vertical="top" wrapText="1"/>
    </xf>
    <xf numFmtId="3" fontId="0" fillId="0" borderId="0" xfId="1" applyNumberFormat="1" applyFont="1"/>
    <xf numFmtId="2" fontId="0" fillId="3" borderId="5" xfId="0" applyNumberFormat="1" applyFill="1" applyBorder="1"/>
    <xf numFmtId="0" fontId="3" fillId="3" borderId="0" xfId="0" applyFont="1" applyFill="1"/>
    <xf numFmtId="0" fontId="1" fillId="3" borderId="3" xfId="0" applyFont="1" applyFill="1" applyBorder="1" applyAlignment="1">
      <alignment horizontal="left" vertical="top" wrapText="1"/>
    </xf>
    <xf numFmtId="0" fontId="3" fillId="4" borderId="0" xfId="0" applyFont="1" applyFill="1"/>
    <xf numFmtId="2" fontId="0" fillId="4" borderId="5" xfId="0" applyNumberFormat="1" applyFill="1" applyBorder="1"/>
    <xf numFmtId="0" fontId="1" fillId="4" borderId="3" xfId="0" applyFont="1" applyFill="1" applyBorder="1" applyAlignment="1">
      <alignment horizontal="left" vertical="top" wrapText="1"/>
    </xf>
    <xf numFmtId="0" fontId="2" fillId="0" borderId="0" xfId="0" applyFont="1"/>
    <xf numFmtId="0" fontId="1" fillId="2" borderId="5" xfId="0" applyFont="1" applyFill="1" applyBorder="1" applyAlignment="1">
      <alignment horizontal="left" vertical="top"/>
    </xf>
  </cellXfs>
  <cellStyles count="2">
    <cellStyle name="Comma" xfId="1" builtinId="3"/>
    <cellStyle name="Normal" xfId="0" builtinId="0"/>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Pull Factor</a:t>
            </a:r>
            <a:r>
              <a:rPr lang="en-US" baseline="0"/>
              <a:t> for East Lansing, MI</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EC0744A1!$A$35:$A$46</c:f>
              <c:strCache>
                <c:ptCount val="12"/>
                <c:pt idx="0">
                  <c:v>Nonstore retailers</c:v>
                </c:pt>
                <c:pt idx="1">
                  <c:v>Food and beverage stores</c:v>
                </c:pt>
                <c:pt idx="2">
                  <c:v>Health and personal care stores</c:v>
                </c:pt>
                <c:pt idx="3">
                  <c:v>Motor vehicle and parts dealers</c:v>
                </c:pt>
                <c:pt idx="4">
                  <c:v>Miscellaneous store retailers</c:v>
                </c:pt>
                <c:pt idx="5">
                  <c:v>Clothing and clothing accessories stores</c:v>
                </c:pt>
                <c:pt idx="6">
                  <c:v>Building material and garden equipment and supplies dealers</c:v>
                </c:pt>
                <c:pt idx="7">
                  <c:v>Electronics and appliance stores</c:v>
                </c:pt>
                <c:pt idx="8">
                  <c:v>Furniture and home furnishings stores</c:v>
                </c:pt>
                <c:pt idx="9">
                  <c:v>Gasoline stations</c:v>
                </c:pt>
                <c:pt idx="10">
                  <c:v>General merchandise stores</c:v>
                </c:pt>
                <c:pt idx="11">
                  <c:v>Sporting goods, hobby, book, and music stores</c:v>
                </c:pt>
              </c:strCache>
            </c:strRef>
          </c:cat>
          <c:val>
            <c:numRef>
              <c:f>EC0744A1!$B$35:$B$46</c:f>
              <c:numCache>
                <c:formatCode>0.00</c:formatCode>
                <c:ptCount val="12"/>
                <c:pt idx="0">
                  <c:v>0.71735323320158872</c:v>
                </c:pt>
                <c:pt idx="1">
                  <c:v>0.78411702387951221</c:v>
                </c:pt>
                <c:pt idx="2">
                  <c:v>0.87728584895235751</c:v>
                </c:pt>
                <c:pt idx="3">
                  <c:v>0.90411540081061836</c:v>
                </c:pt>
                <c:pt idx="4">
                  <c:v>0.92566469463708134</c:v>
                </c:pt>
                <c:pt idx="5">
                  <c:v>0.97550078613516944</c:v>
                </c:pt>
                <c:pt idx="6">
                  <c:v>1.0398378537787905</c:v>
                </c:pt>
                <c:pt idx="7">
                  <c:v>1.0455871661348317</c:v>
                </c:pt>
                <c:pt idx="8">
                  <c:v>1.0715905106333665</c:v>
                </c:pt>
                <c:pt idx="9">
                  <c:v>1.1924029447111653</c:v>
                </c:pt>
                <c:pt idx="10">
                  <c:v>1.280169124243568</c:v>
                </c:pt>
                <c:pt idx="11">
                  <c:v>1.5004258381957625</c:v>
                </c:pt>
              </c:numCache>
            </c:numRef>
          </c:val>
          <c:extLst>
            <c:ext xmlns:c16="http://schemas.microsoft.com/office/drawing/2014/chart" uri="{C3380CC4-5D6E-409C-BE32-E72D297353CC}">
              <c16:uniqueId val="{00000000-C9EB-464E-955B-EF557AB350F1}"/>
            </c:ext>
          </c:extLst>
        </c:ser>
        <c:dLbls>
          <c:showLegendKey val="0"/>
          <c:showVal val="0"/>
          <c:showCatName val="0"/>
          <c:showSerName val="0"/>
          <c:showPercent val="0"/>
          <c:showBubbleSize val="0"/>
        </c:dLbls>
        <c:gapWidth val="219"/>
        <c:overlap val="-27"/>
        <c:axId val="393798367"/>
        <c:axId val="393805439"/>
      </c:barChart>
      <c:lineChart>
        <c:grouping val="standard"/>
        <c:varyColors val="0"/>
        <c:ser>
          <c:idx val="1"/>
          <c:order val="1"/>
          <c:spPr>
            <a:ln w="28575" cap="rnd">
              <a:solidFill>
                <a:schemeClr val="accent2"/>
              </a:solidFill>
              <a:round/>
            </a:ln>
            <a:effectLst/>
          </c:spPr>
          <c:marker>
            <c:symbol val="none"/>
          </c:marker>
          <c:cat>
            <c:strRef>
              <c:f>EC0744A1!$A$35:$A$46</c:f>
              <c:strCache>
                <c:ptCount val="12"/>
                <c:pt idx="0">
                  <c:v>Nonstore retailers</c:v>
                </c:pt>
                <c:pt idx="1">
                  <c:v>Food and beverage stores</c:v>
                </c:pt>
                <c:pt idx="2">
                  <c:v>Health and personal care stores</c:v>
                </c:pt>
                <c:pt idx="3">
                  <c:v>Motor vehicle and parts dealers</c:v>
                </c:pt>
                <c:pt idx="4">
                  <c:v>Miscellaneous store retailers</c:v>
                </c:pt>
                <c:pt idx="5">
                  <c:v>Clothing and clothing accessories stores</c:v>
                </c:pt>
                <c:pt idx="6">
                  <c:v>Building material and garden equipment and supplies dealers</c:v>
                </c:pt>
                <c:pt idx="7">
                  <c:v>Electronics and appliance stores</c:v>
                </c:pt>
                <c:pt idx="8">
                  <c:v>Furniture and home furnishings stores</c:v>
                </c:pt>
                <c:pt idx="9">
                  <c:v>Gasoline stations</c:v>
                </c:pt>
                <c:pt idx="10">
                  <c:v>General merchandise stores</c:v>
                </c:pt>
                <c:pt idx="11">
                  <c:v>Sporting goods, hobby, book, and music stores</c:v>
                </c:pt>
              </c:strCache>
            </c:strRef>
          </c:cat>
          <c:val>
            <c:numRef>
              <c:f>EC0744A1!$C$35:$C$46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C9EB-464E-955B-EF557AB350F1}"/>
            </c:ext>
          </c:extLst>
        </c:ser>
        <c:dLbls>
          <c:showLegendKey val="0"/>
          <c:showVal val="0"/>
          <c:showCatName val="0"/>
          <c:showSerName val="0"/>
          <c:showPercent val="0"/>
          <c:showBubbleSize val="0"/>
        </c:dLbls>
        <c:marker val="1"/>
        <c:smooth val="0"/>
        <c:axId val="393798367"/>
        <c:axId val="393805439"/>
      </c:lineChart>
      <c:catAx>
        <c:axId val="39379836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Retail</a:t>
                </a:r>
                <a:r>
                  <a:rPr lang="en-US" baseline="0"/>
                  <a:t> Trade</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805439"/>
        <c:crosses val="autoZero"/>
        <c:auto val="1"/>
        <c:lblAlgn val="ctr"/>
        <c:lblOffset val="100"/>
        <c:noMultiLvlLbl val="0"/>
      </c:catAx>
      <c:valAx>
        <c:axId val="393805439"/>
        <c:scaling>
          <c:orientation val="minMax"/>
          <c:max val="1.55"/>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Pull</a:t>
                </a:r>
                <a:r>
                  <a:rPr lang="en-US" baseline="0"/>
                  <a:t> Factor</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798367"/>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15</xdr:row>
      <xdr:rowOff>9525</xdr:rowOff>
    </xdr:from>
    <xdr:to>
      <xdr:col>12</xdr:col>
      <xdr:colOff>9525</xdr:colOff>
      <xdr:row>29</xdr:row>
      <xdr:rowOff>9525</xdr:rowOff>
    </xdr:to>
    <xdr:sp macro="" textlink="">
      <xdr:nvSpPr>
        <xdr:cNvPr id="2" name="TextBox 1">
          <a:extLst>
            <a:ext uri="{FF2B5EF4-FFF2-40B4-BE49-F238E27FC236}">
              <a16:creationId xmlns:a16="http://schemas.microsoft.com/office/drawing/2014/main" id="{E98E68B1-B9BC-40BC-A389-92C6F9599330}"/>
            </a:ext>
          </a:extLst>
        </xdr:cNvPr>
        <xdr:cNvSpPr txBox="1"/>
      </xdr:nvSpPr>
      <xdr:spPr>
        <a:xfrm>
          <a:off x="4343400" y="2305050"/>
          <a:ext cx="5791200" cy="215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t>Interpretation</a:t>
          </a:r>
        </a:p>
        <a:p>
          <a:endParaRPr lang="en-US" sz="1100"/>
        </a:p>
        <a:p>
          <a:r>
            <a:rPr lang="en-US" sz="1100"/>
            <a:t>Data from</a:t>
          </a:r>
          <a:r>
            <a:rPr lang="en-US" sz="1100" baseline="0"/>
            <a:t> the 2007 U.S. Census was used to perform a Retail Trade Analysis with local area East Lansing and the larger region the state of Michigan. The formulas used and their explanation are given on the Formulas sheet. Trade Area Capture (TAC), Pull Factor (PF), and Potential Sales (Pot Sales) were computed and are shown above in columns D, E, and F. Cells highlighted in pink are retail trades with pull factor under 1.0, meaning there is leakage in this retail trade or more of the population are going outside of East Lansing to buy these goods. Cells in green have pull factor greater than 1.0, meaning there is a surplus in this retail trade or people from outside of EL are coming into the area to buy these goods. The chart belows shows the specific retail trades that have leakage, left end of chart, and those that have a surplus, right end of chart.</a:t>
          </a:r>
          <a:endParaRPr lang="en-US" sz="1100"/>
        </a:p>
        <a:p>
          <a:endParaRPr lang="en-US" sz="1100"/>
        </a:p>
      </xdr:txBody>
    </xdr:sp>
    <xdr:clientData/>
  </xdr:twoCellAnchor>
  <xdr:twoCellAnchor>
    <xdr:from>
      <xdr:col>4</xdr:col>
      <xdr:colOff>495299</xdr:colOff>
      <xdr:row>29</xdr:row>
      <xdr:rowOff>0</xdr:rowOff>
    </xdr:from>
    <xdr:to>
      <xdr:col>12</xdr:col>
      <xdr:colOff>9525</xdr:colOff>
      <xdr:row>49</xdr:row>
      <xdr:rowOff>9525</xdr:rowOff>
    </xdr:to>
    <xdr:grpSp>
      <xdr:nvGrpSpPr>
        <xdr:cNvPr id="6" name="Group 5">
          <a:extLst>
            <a:ext uri="{FF2B5EF4-FFF2-40B4-BE49-F238E27FC236}">
              <a16:creationId xmlns:a16="http://schemas.microsoft.com/office/drawing/2014/main" id="{2F0423E5-266D-4C19-BB44-70FCEFE67930}"/>
            </a:ext>
          </a:extLst>
        </xdr:cNvPr>
        <xdr:cNvGrpSpPr/>
      </xdr:nvGrpSpPr>
      <xdr:grpSpPr>
        <a:xfrm>
          <a:off x="4343399" y="4448175"/>
          <a:ext cx="5791201" cy="3248025"/>
          <a:chOff x="5743574" y="4448175"/>
          <a:chExt cx="5057775" cy="3112535"/>
        </a:xfrm>
      </xdr:grpSpPr>
      <xdr:graphicFrame macro="">
        <xdr:nvGraphicFramePr>
          <xdr:cNvPr id="5" name="Chart 4">
            <a:extLst>
              <a:ext uri="{FF2B5EF4-FFF2-40B4-BE49-F238E27FC236}">
                <a16:creationId xmlns:a16="http://schemas.microsoft.com/office/drawing/2014/main" id="{B63AB90C-C5DA-40BA-B2C4-FA88415AA7FA}"/>
              </a:ext>
            </a:extLst>
          </xdr:cNvPr>
          <xdr:cNvGraphicFramePr/>
        </xdr:nvGraphicFramePr>
        <xdr:xfrm>
          <a:off x="5743574" y="4448175"/>
          <a:ext cx="5057775" cy="31051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4980C3D1-04B5-4EDA-B134-57D6A08328A5}"/>
              </a:ext>
            </a:extLst>
          </xdr:cNvPr>
          <xdr:cNvSpPr txBox="1"/>
        </xdr:nvSpPr>
        <xdr:spPr>
          <a:xfrm>
            <a:off x="5772150" y="7296150"/>
            <a:ext cx="16171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source: 2007 U.S.</a:t>
            </a:r>
            <a:r>
              <a:rPr lang="en-US" sz="1100" baseline="0"/>
              <a:t> Census</a:t>
            </a:r>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6"/>
  <sheetViews>
    <sheetView tabSelected="1" workbookViewId="0">
      <selection activeCell="M4" sqref="M4"/>
    </sheetView>
  </sheetViews>
  <sheetFormatPr defaultRowHeight="12.75"/>
  <cols>
    <col min="1" max="1" width="22" bestFit="1" customWidth="1"/>
    <col min="2" max="2" width="13.140625" customWidth="1"/>
    <col min="3" max="3" width="13.85546875" bestFit="1" customWidth="1"/>
    <col min="4" max="4" width="8.7109375" bestFit="1" customWidth="1"/>
    <col min="5" max="5" width="7.42578125" bestFit="1" customWidth="1"/>
    <col min="6" max="6" width="10.28515625" bestFit="1" customWidth="1"/>
    <col min="7" max="7" width="9.7109375" bestFit="1" customWidth="1"/>
    <col min="8" max="8" width="10.42578125" customWidth="1"/>
    <col min="9" max="9" width="20" bestFit="1" customWidth="1"/>
    <col min="10" max="10" width="16" customWidth="1"/>
    <col min="11" max="14" width="10.140625" customWidth="1"/>
  </cols>
  <sheetData>
    <row r="1" spans="1:13">
      <c r="A1" s="3" t="s">
        <v>24</v>
      </c>
      <c r="B1" s="3" t="s">
        <v>22</v>
      </c>
      <c r="C1" s="23" t="s">
        <v>23</v>
      </c>
      <c r="D1" s="8" t="s">
        <v>18</v>
      </c>
      <c r="E1" s="8" t="s">
        <v>25</v>
      </c>
      <c r="F1" s="8" t="s">
        <v>26</v>
      </c>
      <c r="I1" s="2" t="s">
        <v>27</v>
      </c>
      <c r="J1" s="2" t="s">
        <v>28</v>
      </c>
      <c r="K1" s="2" t="s">
        <v>18</v>
      </c>
      <c r="M1" t="s">
        <v>35</v>
      </c>
    </row>
    <row r="2" spans="1:13" ht="12" customHeight="1">
      <c r="A2" s="4" t="s">
        <v>1</v>
      </c>
      <c r="B2" s="12">
        <v>5114989</v>
      </c>
      <c r="C2" s="13">
        <v>109102594</v>
      </c>
      <c r="D2" s="9"/>
      <c r="E2" s="9"/>
      <c r="F2" s="9"/>
    </row>
    <row r="3" spans="1:13" ht="12" customHeight="1">
      <c r="A3" s="18" t="s">
        <v>2</v>
      </c>
      <c r="B3" s="11">
        <v>893348</v>
      </c>
      <c r="C3" s="14">
        <v>21672248</v>
      </c>
      <c r="D3" s="10">
        <f>B3/((C3/$C$23)*($B$24/$C$24))</f>
        <v>412674.43354599865</v>
      </c>
      <c r="E3" s="16">
        <f>D3/$B$23</f>
        <v>0.90411540081061836</v>
      </c>
      <c r="F3" s="10">
        <f>$B$23*(C3/$C$23)*($B$24/$C$24)</f>
        <v>988090.67868884385</v>
      </c>
      <c r="I3">
        <f>C3/$C$23</f>
        <v>2.1517703549566303</v>
      </c>
      <c r="J3">
        <f>$B$24/$C$24</f>
        <v>1.0060444874274661</v>
      </c>
      <c r="K3" s="6">
        <f t="shared" ref="K3:K14" si="0">B3/(I3*J3)</f>
        <v>412674.43354599865</v>
      </c>
      <c r="M3" s="15">
        <f t="shared" ref="M3:M14" si="1">B3-F3</f>
        <v>-94742.678688843851</v>
      </c>
    </row>
    <row r="4" spans="1:13" ht="12" customHeight="1">
      <c r="A4" s="21" t="s">
        <v>3</v>
      </c>
      <c r="B4" s="11">
        <v>128422</v>
      </c>
      <c r="C4" s="14">
        <v>2628559</v>
      </c>
      <c r="D4" s="10">
        <f t="shared" ref="D4:D14" si="2">B4/((C4/$C$23)*($B$24/$C$24))</f>
        <v>489116.77267349378</v>
      </c>
      <c r="E4" s="20">
        <f t="shared" ref="E4:E14" si="3">D4/$B$23</f>
        <v>1.0715905106333665</v>
      </c>
      <c r="F4" s="10">
        <f t="shared" ref="F4:F14" si="4">$B$23*(C4/$C$23)*($B$24/$C$24)</f>
        <v>119842.41995955698</v>
      </c>
      <c r="I4">
        <f t="shared" ref="I4:I14" si="5">C4/$C$23</f>
        <v>0.26098147882279887</v>
      </c>
      <c r="J4">
        <f t="shared" ref="J4:J14" si="6">$B$24/$C$24</f>
        <v>1.0060444874274661</v>
      </c>
      <c r="K4" s="6">
        <f t="shared" si="0"/>
        <v>489116.77267349378</v>
      </c>
      <c r="M4" s="15">
        <f t="shared" si="1"/>
        <v>8579.5800404430192</v>
      </c>
    </row>
    <row r="5" spans="1:13" ht="12" customHeight="1">
      <c r="A5" s="21" t="s">
        <v>4</v>
      </c>
      <c r="B5" s="11">
        <v>150816</v>
      </c>
      <c r="C5" s="14">
        <v>3163693</v>
      </c>
      <c r="D5" s="10">
        <f t="shared" si="2"/>
        <v>477247.80611058255</v>
      </c>
      <c r="E5" s="20">
        <f t="shared" si="3"/>
        <v>1.0455871661348317</v>
      </c>
      <c r="F5" s="10">
        <f t="shared" si="4"/>
        <v>144240.48504488991</v>
      </c>
      <c r="I5">
        <f t="shared" si="5"/>
        <v>0.31411327563175762</v>
      </c>
      <c r="J5">
        <f t="shared" si="6"/>
        <v>1.0060444874274661</v>
      </c>
      <c r="K5" s="6">
        <f t="shared" si="0"/>
        <v>477247.80611058255</v>
      </c>
      <c r="M5" s="15">
        <f t="shared" si="1"/>
        <v>6575.5149551100913</v>
      </c>
    </row>
    <row r="6" spans="1:13" ht="12" customHeight="1">
      <c r="A6" s="21" t="s">
        <v>5</v>
      </c>
      <c r="B6" s="11">
        <v>410715</v>
      </c>
      <c r="C6" s="14">
        <v>8663275</v>
      </c>
      <c r="D6" s="10">
        <f t="shared" si="2"/>
        <v>474623.58997879107</v>
      </c>
      <c r="E6" s="20">
        <f t="shared" si="3"/>
        <v>1.0398378537787905</v>
      </c>
      <c r="F6" s="10">
        <f t="shared" si="4"/>
        <v>394979.85047135374</v>
      </c>
      <c r="I6">
        <f t="shared" si="5"/>
        <v>0.86014973259058791</v>
      </c>
      <c r="J6">
        <f t="shared" si="6"/>
        <v>1.0060444874274661</v>
      </c>
      <c r="K6" s="6">
        <f t="shared" si="0"/>
        <v>474623.58997879107</v>
      </c>
      <c r="M6" s="15">
        <f t="shared" si="1"/>
        <v>15735.14952864626</v>
      </c>
    </row>
    <row r="7" spans="1:13" ht="12" customHeight="1">
      <c r="A7" s="18" t="s">
        <v>6</v>
      </c>
      <c r="B7" s="11">
        <v>466602</v>
      </c>
      <c r="C7" s="14">
        <v>13051874</v>
      </c>
      <c r="D7" s="10">
        <f t="shared" si="2"/>
        <v>357902.37437956454</v>
      </c>
      <c r="E7" s="16">
        <f t="shared" si="3"/>
        <v>0.78411702387951221</v>
      </c>
      <c r="F7" s="10">
        <f t="shared" si="4"/>
        <v>595066.78950985032</v>
      </c>
      <c r="I7">
        <f t="shared" si="5"/>
        <v>1.2958801297322371</v>
      </c>
      <c r="J7">
        <f t="shared" si="6"/>
        <v>1.0060444874274661</v>
      </c>
      <c r="K7" s="6">
        <f t="shared" si="0"/>
        <v>357902.37437956454</v>
      </c>
      <c r="M7" s="15">
        <f t="shared" si="1"/>
        <v>-128464.78950985032</v>
      </c>
    </row>
    <row r="8" spans="1:13" ht="12" customHeight="1">
      <c r="A8" s="18" t="s">
        <v>7</v>
      </c>
      <c r="B8" s="11">
        <v>305687</v>
      </c>
      <c r="C8" s="14">
        <v>7642633</v>
      </c>
      <c r="D8" s="10">
        <f t="shared" si="2"/>
        <v>400428.35289581405</v>
      </c>
      <c r="E8" s="16">
        <f t="shared" si="3"/>
        <v>0.87728584895235751</v>
      </c>
      <c r="F8" s="10">
        <f t="shared" si="4"/>
        <v>348446.2907557977</v>
      </c>
      <c r="I8">
        <f t="shared" si="5"/>
        <v>0.75881335075222733</v>
      </c>
      <c r="J8">
        <f t="shared" si="6"/>
        <v>1.0060444874274661</v>
      </c>
      <c r="K8" s="6">
        <f t="shared" si="0"/>
        <v>400428.35289581405</v>
      </c>
      <c r="M8" s="15">
        <f t="shared" si="1"/>
        <v>-42759.290755797701</v>
      </c>
    </row>
    <row r="9" spans="1:13" ht="12" customHeight="1">
      <c r="A9" s="21" t="s">
        <v>8</v>
      </c>
      <c r="B9" s="11">
        <v>763478</v>
      </c>
      <c r="C9" s="14">
        <v>14043671</v>
      </c>
      <c r="D9" s="10">
        <f t="shared" si="2"/>
        <v>544260.40008396422</v>
      </c>
      <c r="E9" s="20">
        <f t="shared" si="3"/>
        <v>1.1924029447111653</v>
      </c>
      <c r="F9" s="10">
        <f t="shared" si="4"/>
        <v>640285.2352775234</v>
      </c>
      <c r="I9">
        <f t="shared" si="5"/>
        <v>1.3943525808935067</v>
      </c>
      <c r="J9">
        <f t="shared" si="6"/>
        <v>1.0060444874274661</v>
      </c>
      <c r="K9" s="6">
        <f t="shared" si="0"/>
        <v>544260.40008396422</v>
      </c>
      <c r="M9" s="15">
        <f t="shared" si="1"/>
        <v>123192.7647224766</v>
      </c>
    </row>
    <row r="10" spans="1:13" ht="12" customHeight="1">
      <c r="A10" s="18" t="s">
        <v>9</v>
      </c>
      <c r="B10" s="11">
        <v>227958</v>
      </c>
      <c r="C10" s="14">
        <v>5125478</v>
      </c>
      <c r="D10" s="10">
        <f t="shared" si="2"/>
        <v>445257.57882353675</v>
      </c>
      <c r="E10" s="16">
        <f t="shared" si="3"/>
        <v>0.97550078613516944</v>
      </c>
      <c r="F10" s="10">
        <f t="shared" si="4"/>
        <v>233683.05104411591</v>
      </c>
      <c r="I10">
        <f t="shared" si="5"/>
        <v>0.50889282991697038</v>
      </c>
      <c r="J10">
        <f t="shared" si="6"/>
        <v>1.0060444874274661</v>
      </c>
      <c r="K10" s="6">
        <f t="shared" si="0"/>
        <v>445257.57882353675</v>
      </c>
      <c r="M10" s="15">
        <f t="shared" si="1"/>
        <v>-5725.0510441159131</v>
      </c>
    </row>
    <row r="11" spans="1:13" ht="12" customHeight="1">
      <c r="A11" s="21" t="s">
        <v>10</v>
      </c>
      <c r="B11" s="11">
        <v>174378</v>
      </c>
      <c r="C11" s="14">
        <v>2549085</v>
      </c>
      <c r="D11" s="10">
        <f t="shared" si="2"/>
        <v>684854.36958607379</v>
      </c>
      <c r="E11" s="20">
        <f t="shared" si="3"/>
        <v>1.5004258381957625</v>
      </c>
      <c r="F11" s="10">
        <f t="shared" si="4"/>
        <v>116219.00633868494</v>
      </c>
      <c r="I11">
        <f t="shared" si="5"/>
        <v>0.25309075160383099</v>
      </c>
      <c r="J11">
        <f t="shared" si="6"/>
        <v>1.0060444874274661</v>
      </c>
      <c r="K11" s="6">
        <f t="shared" si="0"/>
        <v>684854.36958607379</v>
      </c>
      <c r="M11" s="15">
        <f t="shared" si="1"/>
        <v>58158.993661315064</v>
      </c>
    </row>
    <row r="12" spans="1:13" ht="12" customHeight="1">
      <c r="A12" s="21" t="s">
        <v>11</v>
      </c>
      <c r="B12" s="11">
        <v>1287182</v>
      </c>
      <c r="C12" s="14">
        <v>22053614</v>
      </c>
      <c r="D12" s="10">
        <f t="shared" si="2"/>
        <v>584320.39506973419</v>
      </c>
      <c r="E12" s="20">
        <f t="shared" si="3"/>
        <v>1.280169124243568</v>
      </c>
      <c r="F12" s="10">
        <f t="shared" si="4"/>
        <v>1005478.085374521</v>
      </c>
      <c r="I12">
        <f t="shared" si="5"/>
        <v>2.1896350034780201</v>
      </c>
      <c r="J12">
        <f t="shared" si="6"/>
        <v>1.0060444874274661</v>
      </c>
      <c r="K12" s="6">
        <f t="shared" si="0"/>
        <v>584320.39506973419</v>
      </c>
      <c r="M12" s="15">
        <f t="shared" si="1"/>
        <v>281703.91462547902</v>
      </c>
    </row>
    <row r="13" spans="1:13" ht="12" customHeight="1">
      <c r="A13" s="18" t="s">
        <v>12</v>
      </c>
      <c r="B13" s="11">
        <v>124983</v>
      </c>
      <c r="C13" s="14">
        <v>2961450</v>
      </c>
      <c r="D13" s="10">
        <f t="shared" si="2"/>
        <v>422510.39322014939</v>
      </c>
      <c r="E13" s="16">
        <f t="shared" si="3"/>
        <v>0.92566469463708134</v>
      </c>
      <c r="F13" s="10">
        <f t="shared" si="4"/>
        <v>135019.73308920593</v>
      </c>
      <c r="I13">
        <f t="shared" si="5"/>
        <v>0.29403319478839079</v>
      </c>
      <c r="J13">
        <f t="shared" si="6"/>
        <v>1.0060444874274661</v>
      </c>
      <c r="K13" s="6">
        <f t="shared" si="0"/>
        <v>422510.39322014939</v>
      </c>
      <c r="M13" s="15">
        <f t="shared" si="1"/>
        <v>-10036.733089205925</v>
      </c>
    </row>
    <row r="14" spans="1:13" ht="12" customHeight="1">
      <c r="A14" s="18" t="s">
        <v>13</v>
      </c>
      <c r="B14" s="11">
        <v>181420</v>
      </c>
      <c r="C14" s="14">
        <v>5547014</v>
      </c>
      <c r="D14" s="10">
        <f t="shared" si="2"/>
        <v>327428.70976253314</v>
      </c>
      <c r="E14" s="16">
        <f t="shared" si="3"/>
        <v>0.71735323320158872</v>
      </c>
      <c r="F14" s="10">
        <f t="shared" si="4"/>
        <v>252901.90606699034</v>
      </c>
      <c r="I14">
        <f t="shared" si="5"/>
        <v>0.55074583327624338</v>
      </c>
      <c r="J14">
        <f t="shared" si="6"/>
        <v>1.0060444874274661</v>
      </c>
      <c r="K14" s="6">
        <f t="shared" si="0"/>
        <v>327428.70976253314</v>
      </c>
      <c r="M14" s="15">
        <f t="shared" si="1"/>
        <v>-71481.906066990341</v>
      </c>
    </row>
    <row r="15" spans="1:13" ht="12" customHeight="1"/>
    <row r="16" spans="1:13" ht="12" customHeight="1">
      <c r="E16" s="17" t="s">
        <v>32</v>
      </c>
      <c r="F16" s="2"/>
    </row>
    <row r="17" spans="1:7" ht="12" customHeight="1">
      <c r="E17" s="19" t="s">
        <v>38</v>
      </c>
      <c r="F17" s="2"/>
    </row>
    <row r="18" spans="1:7" ht="12" customHeight="1">
      <c r="F18" s="2"/>
    </row>
    <row r="19" spans="1:7" ht="12" customHeight="1"/>
    <row r="20" spans="1:7" ht="12" customHeight="1"/>
    <row r="21" spans="1:7" ht="12" customHeight="1">
      <c r="A21" t="s">
        <v>14</v>
      </c>
    </row>
    <row r="22" spans="1:7" ht="12" customHeight="1">
      <c r="B22" t="s">
        <v>17</v>
      </c>
      <c r="C22" t="s">
        <v>0</v>
      </c>
    </row>
    <row r="23" spans="1:7" ht="12" customHeight="1">
      <c r="A23" t="s">
        <v>15</v>
      </c>
      <c r="B23" s="1">
        <v>456440</v>
      </c>
      <c r="C23" s="1">
        <v>10071822</v>
      </c>
    </row>
    <row r="24" spans="1:7" ht="12" customHeight="1">
      <c r="A24" t="s">
        <v>16</v>
      </c>
      <c r="B24" s="1">
        <v>24966</v>
      </c>
      <c r="C24" s="1">
        <v>24816</v>
      </c>
    </row>
    <row r="25" spans="1:7" ht="12" customHeight="1"/>
    <row r="26" spans="1:7" ht="12" customHeight="1">
      <c r="G26" s="7"/>
    </row>
    <row r="27" spans="1:7" ht="12" customHeight="1"/>
    <row r="34" spans="1:3">
      <c r="A34" s="2" t="s">
        <v>24</v>
      </c>
      <c r="B34" s="2" t="s">
        <v>25</v>
      </c>
    </row>
    <row r="35" spans="1:3">
      <c r="A35" t="s">
        <v>13</v>
      </c>
      <c r="B35" s="5">
        <v>0.71735323320158872</v>
      </c>
      <c r="C35">
        <v>1</v>
      </c>
    </row>
    <row r="36" spans="1:3">
      <c r="A36" t="s">
        <v>6</v>
      </c>
      <c r="B36" s="5">
        <v>0.78411702387951221</v>
      </c>
      <c r="C36">
        <v>1</v>
      </c>
    </row>
    <row r="37" spans="1:3">
      <c r="A37" t="s">
        <v>7</v>
      </c>
      <c r="B37" s="5">
        <v>0.87728584895235751</v>
      </c>
      <c r="C37">
        <v>1</v>
      </c>
    </row>
    <row r="38" spans="1:3">
      <c r="A38" t="s">
        <v>2</v>
      </c>
      <c r="B38" s="5">
        <v>0.90411540081061836</v>
      </c>
      <c r="C38">
        <v>1</v>
      </c>
    </row>
    <row r="39" spans="1:3">
      <c r="A39" t="s">
        <v>12</v>
      </c>
      <c r="B39" s="5">
        <v>0.92566469463708134</v>
      </c>
      <c r="C39">
        <v>1</v>
      </c>
    </row>
    <row r="40" spans="1:3">
      <c r="A40" t="s">
        <v>9</v>
      </c>
      <c r="B40" s="5">
        <v>0.97550078613516944</v>
      </c>
      <c r="C40">
        <v>1</v>
      </c>
    </row>
    <row r="41" spans="1:3">
      <c r="A41" t="s">
        <v>5</v>
      </c>
      <c r="B41" s="5">
        <v>1.0398378537787905</v>
      </c>
      <c r="C41">
        <v>1</v>
      </c>
    </row>
    <row r="42" spans="1:3">
      <c r="A42" t="s">
        <v>4</v>
      </c>
      <c r="B42" s="5">
        <v>1.0455871661348317</v>
      </c>
      <c r="C42">
        <v>1</v>
      </c>
    </row>
    <row r="43" spans="1:3">
      <c r="A43" t="s">
        <v>3</v>
      </c>
      <c r="B43" s="5">
        <v>1.0715905106333665</v>
      </c>
      <c r="C43">
        <v>1</v>
      </c>
    </row>
    <row r="44" spans="1:3">
      <c r="A44" t="s">
        <v>8</v>
      </c>
      <c r="B44" s="5">
        <v>1.1924029447111653</v>
      </c>
      <c r="C44">
        <v>1</v>
      </c>
    </row>
    <row r="45" spans="1:3">
      <c r="A45" t="s">
        <v>11</v>
      </c>
      <c r="B45" s="5">
        <v>1.280169124243568</v>
      </c>
      <c r="C45">
        <v>1</v>
      </c>
    </row>
    <row r="46" spans="1:3">
      <c r="A46" t="s">
        <v>10</v>
      </c>
      <c r="B46" s="5">
        <v>1.5004258381957625</v>
      </c>
      <c r="C46">
        <v>1</v>
      </c>
    </row>
  </sheetData>
  <sortState xmlns:xlrd2="http://schemas.microsoft.com/office/spreadsheetml/2017/richdata2" ref="A35:B46">
    <sortCondition ref="B35:B46"/>
  </sortState>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sqref="A1:C4"/>
    </sheetView>
  </sheetViews>
  <sheetFormatPr defaultRowHeight="12.75"/>
  <cols>
    <col min="1" max="1" width="16.85546875" customWidth="1"/>
    <col min="2" max="2" width="10.42578125" customWidth="1"/>
    <col min="3" max="3" width="10.140625" bestFit="1" customWidth="1"/>
  </cols>
  <sheetData>
    <row r="1" spans="1:3">
      <c r="A1" t="s">
        <v>14</v>
      </c>
    </row>
    <row r="2" spans="1:3">
      <c r="B2" t="s">
        <v>17</v>
      </c>
      <c r="C2" t="s">
        <v>0</v>
      </c>
    </row>
    <row r="3" spans="1:3">
      <c r="A3" t="s">
        <v>15</v>
      </c>
      <c r="B3" s="1">
        <v>456440</v>
      </c>
      <c r="C3" s="1">
        <v>10071822</v>
      </c>
    </row>
    <row r="4" spans="1:3">
      <c r="A4" t="s">
        <v>16</v>
      </c>
      <c r="B4" s="1">
        <v>24966</v>
      </c>
      <c r="C4" s="1">
        <v>24816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58AE-47B9-4C89-BF1D-17EF87C51AE1}">
  <dimension ref="A1:M17"/>
  <sheetViews>
    <sheetView workbookViewId="0">
      <selection activeCell="V7" sqref="V7"/>
    </sheetView>
  </sheetViews>
  <sheetFormatPr defaultRowHeight="12.75"/>
  <sheetData>
    <row r="1" spans="1:13">
      <c r="A1" s="2" t="s">
        <v>30</v>
      </c>
    </row>
    <row r="2" spans="1:13">
      <c r="A2" t="s">
        <v>18</v>
      </c>
      <c r="B2" s="22" t="s">
        <v>43</v>
      </c>
      <c r="M2" t="s">
        <v>19</v>
      </c>
    </row>
    <row r="3" spans="1:13">
      <c r="M3" t="s">
        <v>20</v>
      </c>
    </row>
    <row r="4" spans="1:13">
      <c r="B4" s="22" t="s">
        <v>44</v>
      </c>
      <c r="M4" t="s">
        <v>21</v>
      </c>
    </row>
    <row r="5" spans="1:13">
      <c r="B5" s="22" t="s">
        <v>45</v>
      </c>
      <c r="M5" s="22" t="s">
        <v>49</v>
      </c>
    </row>
    <row r="6" spans="1:13">
      <c r="M6" s="22" t="s">
        <v>48</v>
      </c>
    </row>
    <row r="8" spans="1:13">
      <c r="E8" s="2" t="s">
        <v>40</v>
      </c>
    </row>
    <row r="9" spans="1:13">
      <c r="E9" s="2" t="s">
        <v>39</v>
      </c>
    </row>
    <row r="10" spans="1:13">
      <c r="A10" s="2" t="s">
        <v>29</v>
      </c>
    </row>
    <row r="11" spans="1:13">
      <c r="A11" s="2" t="s">
        <v>25</v>
      </c>
      <c r="B11" s="2" t="s">
        <v>31</v>
      </c>
      <c r="E11" s="2" t="s">
        <v>37</v>
      </c>
    </row>
    <row r="12" spans="1:13">
      <c r="A12" s="2"/>
      <c r="B12" s="2"/>
      <c r="E12" s="2"/>
    </row>
    <row r="13" spans="1:13">
      <c r="A13" s="2"/>
      <c r="B13" s="22" t="s">
        <v>46</v>
      </c>
      <c r="E13" s="2"/>
    </row>
    <row r="15" spans="1:13">
      <c r="A15" s="2" t="s">
        <v>33</v>
      </c>
      <c r="E15" s="2" t="s">
        <v>36</v>
      </c>
    </row>
    <row r="16" spans="1:13">
      <c r="A16" s="2" t="s">
        <v>34</v>
      </c>
      <c r="B16" s="22" t="s">
        <v>47</v>
      </c>
      <c r="E16" s="22" t="s">
        <v>41</v>
      </c>
    </row>
    <row r="17" spans="5:5">
      <c r="E17" s="22" t="s">
        <v>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EC0744A1</vt:lpstr>
      <vt:lpstr>Sheet1</vt:lpstr>
      <vt:lpstr>Formulas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Zeenat</dc:creator>
  <cp:lastModifiedBy>Hetherington</cp:lastModifiedBy>
  <dcterms:created xsi:type="dcterms:W3CDTF">2012-04-01T02:55:54Z</dcterms:created>
  <dcterms:modified xsi:type="dcterms:W3CDTF">2022-04-22T19:29:19Z</dcterms:modified>
</cp:coreProperties>
</file>